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  <sheet name="ХХААЯ" sheetId="10" r:id="rId9"/>
    <sheet name="ЭМЯ" sheetId="11" r:id="rId10"/>
  </sheets>
  <calcPr calcId="125725"/>
</workbook>
</file>

<file path=xl/calcChain.xml><?xml version="1.0" encoding="utf-8"?>
<calcChain xmlns="http://schemas.openxmlformats.org/spreadsheetml/2006/main">
  <c r="F13" i="7"/>
  <c r="G13"/>
  <c r="E13"/>
  <c r="F15" i="9"/>
  <c r="G15"/>
  <c r="E15"/>
  <c r="F8" i="11"/>
  <c r="G8"/>
  <c r="E8"/>
  <c r="F26" i="6"/>
  <c r="G26"/>
  <c r="E26"/>
  <c r="J18" i="3"/>
  <c r="J19"/>
  <c r="H26"/>
  <c r="I26"/>
  <c r="G26"/>
  <c r="J22"/>
  <c r="J21"/>
  <c r="H15" i="4"/>
  <c r="I15"/>
  <c r="J15"/>
  <c r="G15"/>
  <c r="J9"/>
  <c r="J8"/>
  <c r="J11"/>
  <c r="J12"/>
  <c r="J26" i="3" l="1"/>
  <c r="G65" i="2" l="1"/>
  <c r="H65"/>
  <c r="I65"/>
  <c r="F65"/>
  <c r="I30"/>
  <c r="I19"/>
  <c r="I45" l="1"/>
  <c r="H14" i="5"/>
  <c r="I14"/>
  <c r="J14"/>
  <c r="G14"/>
  <c r="I18" i="2"/>
  <c r="I44"/>
  <c r="I53"/>
  <c r="I52"/>
  <c r="I28"/>
  <c r="I43" l="1"/>
  <c r="J10" i="4" l="1"/>
  <c r="J6"/>
  <c r="J20" i="3"/>
  <c r="J7"/>
  <c r="J16"/>
  <c r="J12"/>
  <c r="I39" i="2"/>
  <c r="I47"/>
  <c r="I21"/>
  <c r="I17"/>
  <c r="G7" i="10" l="1"/>
  <c r="F7"/>
  <c r="E7"/>
  <c r="J13" i="3"/>
  <c r="J15"/>
  <c r="I35" i="2"/>
  <c r="J10" i="5"/>
  <c r="J9"/>
  <c r="I16" i="2"/>
  <c r="I22"/>
  <c r="I23"/>
  <c r="I10" l="1"/>
  <c r="G18" l="1"/>
  <c r="J6" i="5"/>
  <c r="I11" i="2"/>
  <c r="J8" i="3" l="1"/>
  <c r="I5" i="2" l="1"/>
  <c r="G7" i="8" l="1"/>
  <c r="F7"/>
  <c r="E7"/>
</calcChain>
</file>

<file path=xl/sharedStrings.xml><?xml version="1.0" encoding="utf-8"?>
<sst xmlns="http://schemas.openxmlformats.org/spreadsheetml/2006/main" count="665" uniqueCount="315">
  <si>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</si>
  <si>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</si>
  <si>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</si>
  <si>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</si>
  <si>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</si>
  <si>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</si>
  <si>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</si>
  <si>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</si>
  <si>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</si>
  <si>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</si>
  <si>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</si>
  <si>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</si>
  <si>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</si>
  <si>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</si>
  <si>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</si>
  <si>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</si>
  <si>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</si>
  <si>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</si>
  <si>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</si>
  <si>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</si>
  <si>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</si>
  <si>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</si>
  <si>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</si>
  <si>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</si>
  <si>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</si>
  <si>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</si>
  <si>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</si>
  <si>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</si>
  <si>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</si>
  <si>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</si>
  <si>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</si>
  <si>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</si>
  <si>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</si>
  <si>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</si>
  <si>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</si>
  <si>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</si>
  <si>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</si>
  <si>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</si>
  <si>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</si>
  <si>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</si>
  <si>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</si>
  <si>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</si>
  <si>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</si>
  <si>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</si>
  <si>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</si>
  <si>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</si>
  <si>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</si>
  <si>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</si>
  <si>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</si>
  <si>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</si>
  <si>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</si>
  <si>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</si>
  <si>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</si>
  <si>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</si>
  <si>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</si>
  <si>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</si>
  <si>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</si>
  <si>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</si>
  <si>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</si>
  <si>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</si>
  <si>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</si>
  <si>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</si>
  <si>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2018.07.20 2018.08.29.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</si>
  <si>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</si>
  <si>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</si>
  <si>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</si>
  <si>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</si>
  <si>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</si>
  <si>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</si>
  <si>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</si>
  <si>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</si>
  <si>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</si>
  <si>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</si>
  <si>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</si>
  <si>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</si>
  <si>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</si>
  <si>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</si>
  <si>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</si>
  <si>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</si>
  <si>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</si>
  <si>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</si>
  <si>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</si>
  <si>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</si>
  <si>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</si>
  <si>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</si>
  <si>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</si>
  <si>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</si>
  <si>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</si>
  <si>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</si>
  <si>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</si>
  <si>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</si>
  <si>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</si>
  <si>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</si>
  <si>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</si>
  <si>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</si>
  <si>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</si>
  <si>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</si>
  <si>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</si>
  <si>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</si>
  <si>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</si>
  <si>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</si>
  <si>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</si>
  <si>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</si>
  <si>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</si>
  <si>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</si>
  <si>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</si>
  <si>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</si>
  <si>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</si>
  <si>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</si>
  <si>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</si>
  <si>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2018.04.12.             2018.08.06.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</si>
  <si>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</si>
  <si>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</si>
  <si>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</si>
  <si>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</si>
  <si>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</si>
  <si>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</si>
  <si>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</si>
  <si>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</si>
  <si>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</si>
  <si>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</si>
  <si>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</si>
  <si>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</si>
  <si>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</si>
  <si>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</si>
  <si>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</si>
  <si>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</si>
  <si>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</si>
  <si>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</si>
  <si>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</si>
  <si>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</si>
  <si>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</si>
  <si>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</si>
  <si>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</si>
  <si>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</si>
  <si>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</si>
  <si>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</si>
  <si>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</si>
  <si>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</si>
  <si>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</si>
  <si>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2019-2020</t>
  </si>
  <si>
    <t>2019.04.16.             2019.05.01.</t>
  </si>
  <si>
    <t>2018.06.19. 2018.10.05.</t>
  </si>
  <si>
    <t>ОТТО МИР ХХК</t>
  </si>
  <si>
    <t>8 фургон машиныг бүрэн нийлүүлсэн.</t>
  </si>
  <si>
    <t>Шинэ хөдөө Дорноговь төсөл Хойд 8 суманд 8 фургон машин /3-р багц/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</si>
  <si>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</si>
  <si>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</si>
  <si>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</si>
  <si>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</si>
  <si>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</si>
  <si>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</si>
  <si>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</si>
  <si>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</si>
  <si>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</si>
  <si>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</si>
  <si>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</si>
  <si>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</si>
  <si>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</si>
  <si>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</si>
  <si>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</si>
  <si>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</si>
  <si>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</si>
  <si>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</si>
  <si>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</si>
  <si>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</si>
  <si>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</si>
  <si>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</si>
  <si>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</si>
  <si>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</si>
  <si>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</si>
  <si>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</si>
  <si>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</si>
  <si>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</si>
  <si>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</si>
  <si>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</si>
  <si>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</si>
  <si>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</si>
  <si>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</si>
  <si>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</si>
  <si>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</si>
  <si>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</si>
  <si>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</si>
  <si>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</si>
  <si>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</si>
  <si>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</si>
  <si>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</si>
  <si>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</si>
  <si>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</si>
  <si>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</si>
  <si>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</si>
  <si>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</si>
  <si>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</si>
  <si>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</si>
  <si>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</si>
  <si>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</si>
  <si>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</si>
  <si>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</si>
  <si>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</si>
  <si>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</si>
  <si>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</si>
  <si>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</si>
  <si>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</si>
  <si>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</si>
  <si>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</si>
  <si>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</si>
  <si>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</si>
  <si>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</si>
  <si>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</si>
  <si>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</si>
  <si>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</si>
  <si>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</si>
  <si>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</si>
  <si>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</si>
  <si>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</si>
  <si>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</si>
  <si>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</si>
  <si>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</si>
  <si>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</si>
  <si>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</si>
  <si>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</si>
  <si>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</si>
  <si>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2019-2019</t>
  </si>
  <si>
    <t>2019.05.03.             2019.05.13.</t>
  </si>
  <si>
    <t>2019.04.03.             2019.04.10.</t>
  </si>
  <si>
    <t>2019.03.29.             2019.04.02.</t>
  </si>
  <si>
    <t xml:space="preserve">Хүнс хөдөө аж ахуйн яамнаас эрх шилжүүлэн Дорноговь аймагт баригдаж буй барилгын    </t>
  </si>
  <si>
    <t xml:space="preserve">Эрүүл мэндийн яамнаас эрх шилжүүлэн Дорноговь аймагт баригдаж буй барилгын    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</si>
  <si>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</si>
  <si>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</si>
  <si>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</si>
  <si>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</si>
  <si>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</si>
  <si>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</si>
  <si>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</si>
  <si>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</si>
  <si>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</si>
  <si>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</si>
  <si>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</si>
  <si>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</si>
  <si>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</si>
  <si>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</si>
  <si>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</si>
  <si>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</si>
  <si>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</si>
  <si>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</si>
  <si>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</si>
  <si>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</si>
  <si>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</si>
  <si>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</si>
  <si>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</si>
  <si>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</si>
  <si>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</si>
  <si>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</si>
  <si>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</si>
  <si>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</si>
  <si>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</si>
  <si>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</si>
  <si>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</si>
  <si>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</si>
  <si>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</si>
  <si>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</si>
  <si>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</si>
  <si>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</si>
  <si>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</si>
  <si>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</si>
  <si>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</si>
  <si>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2019.05.31 2019.06.11.</t>
  </si>
  <si>
    <t>2019.04.29 2019.05.14.</t>
  </si>
  <si>
    <t>2019.04.22 2019.05.16.</t>
  </si>
  <si>
    <t>2019.03.29.             2019.04.08.</t>
  </si>
  <si>
    <t>2019.05.10.             2019.05.17.</t>
  </si>
  <si>
    <t>2019.04.04.             2019.04.26.</t>
  </si>
  <si>
    <t xml:space="preserve">  ОРОН НУТГИЙН  ТӨСВИЙН ХӨРӨНГӨ ОРУУЛАЛТЫН ГҮЙЦЭТГЭЛИЙН 2019 ОНЫ 08-Р САРЫН МЭДЭЭ</t>
  </si>
  <si>
    <t xml:space="preserve">  УЛСЫН ТӨСВИЙН ХӨРӨНГӨ ОРУУЛАЛТЫН ГҮЙЦЭТГЭЛИЙН 2019 ОНЫ 08-Р САРЫН МЭДЭЭ</t>
  </si>
  <si>
    <t xml:space="preserve">  ОРОН НУТГИЙН  ХӨГЖЛИЙН САНГИЙН ГҮЙЦЭТГЭЛИЙН 2019 ОНЫ 08-Р САРЫН МЭДЭЭ</t>
  </si>
  <si>
    <t xml:space="preserve">  ЗАМЫН САНГИЙН ГҮЙЦЭТГЭЛИЙН 2019 ОНЫ 08-Р САРЫН МЭДЭЭ</t>
  </si>
  <si>
    <t>ажлын гүйцэтгэл, санхүүжилтийн 08 дугаар сарын мэдээ</t>
  </si>
  <si>
    <t>Урбан девелопмент ХХК</t>
  </si>
  <si>
    <t xml:space="preserve">Дэлгэрэх суманд Төрийн албан хаагчийн 4 айлын орон сууц барих </t>
  </si>
  <si>
    <t>ОНТХО-НТШ-08/2019</t>
  </si>
  <si>
    <t>Аймгийн ЗДТГ-ын хурлын заалны засвар</t>
  </si>
  <si>
    <t>ОНТХО-ХА-25/2019</t>
  </si>
  <si>
    <t>Уртын уул ХХК</t>
  </si>
  <si>
    <t>Дэлгэрэх сумын 0,4 квт-ын ЦДАШ-ын өргөтгөл</t>
  </si>
  <si>
    <t>ОНТХО-НТШ-09/2019</t>
  </si>
  <si>
    <t>Лайшил ХХК</t>
  </si>
  <si>
    <t>ОНТХО-ХА-03/2019</t>
  </si>
  <si>
    <t>Аймгийн төвийн 1-р зэрэглэлийн зарим хэрэглэгчдийг цахилгааны нөөц эх үүсвэртэй болгох /Нэгдсэн эмнэлэг/</t>
  </si>
  <si>
    <t>Сайншанд сумын 2, 3, 6-р багийн авто зам дагуу гэрэлтүүлэг шинээр хийх</t>
  </si>
  <si>
    <t>Монцахэр ХХК</t>
  </si>
  <si>
    <t>ЗС-НТШ-01/2019</t>
  </si>
  <si>
    <t>Үүлэн зардас ХХК</t>
  </si>
  <si>
    <t>Дорноговь аймгийн түүхэн баримтат кино хийх ажил</t>
  </si>
  <si>
    <t>ОНТХО-ХА-27/2019</t>
  </si>
  <si>
    <t>Хуртай өргөө ХХК</t>
  </si>
  <si>
    <t>Алтанговийн 2-240 дүгээр байрны гадна фасад, дээврийн засвар</t>
  </si>
  <si>
    <t>ОНТХО-ХА-28/2019</t>
  </si>
  <si>
    <t>МЗХНН Улаанбаатар төмөр зам</t>
  </si>
  <si>
    <t>Төмөр замын 125, 126, 127, 129, 130, 136-р байрнуудын зоорийн давхарын хэсэгчилсэн засвар</t>
  </si>
  <si>
    <t>ОНХС-ХА-02/2019</t>
  </si>
  <si>
    <t>Мандах наран-4 хорооллын гадна шугам сүлжээний ажил</t>
  </si>
  <si>
    <t>ОНХС-НТШ-01/2019</t>
  </si>
  <si>
    <t>Цагаан удам ХХК</t>
  </si>
  <si>
    <t>Эрүүл мэндийн төвийн өргөтгөлийн барилга Алтанширээ</t>
  </si>
  <si>
    <t>УТ-НТШ-28/2019</t>
  </si>
  <si>
    <t>Боомтын талбайн гэрэлтүүлэг /Дорноговь Хатанбулаг сум, Ханги боомт/</t>
  </si>
  <si>
    <t>Төгс хурц консалтинг ХХК</t>
  </si>
  <si>
    <t>УТ-НТШ-02/2019</t>
  </si>
  <si>
    <t>Баян дөрвөлж ХХК</t>
  </si>
  <si>
    <t>Спорт заалны барилга Өргөн</t>
  </si>
  <si>
    <t>УТ-НТШ-22/2019</t>
  </si>
  <si>
    <t>2019.05.28 2019.06.05.</t>
  </si>
  <si>
    <t>2019.05.20 2019.06.03.</t>
  </si>
  <si>
    <t>2019.05.28 2019.06.12.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</si>
</sst>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165" fontId="4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tabSelected="1" workbookViewId="0">
      <pane xSplit="5" ySplit="4" topLeftCell="F59" activePane="bottomRight" state="frozen"/>
      <selection pane="topRight" activeCell="D1" sqref="D1"/>
      <selection pane="bottomLeft" activeCell="A6" sqref="A6"/>
      <selection pane="bottomRight" activeCell="B53" sqref="B53"/>
    </sheetView>
  </sheetViews>
  <sheetFormatPr defaultRowHeight="33.75" customHeight="1"/>
  <cols>
    <col min="1" max="1" width="3.140625" style="68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8" customWidth="1"/>
    <col min="14" max="14" width="10" style="19" bestFit="1" customWidth="1"/>
    <col min="15" max="16384" width="9.140625" style="19"/>
  </cols>
  <sheetData>
    <row r="1" spans="1:13" ht="21.75" customHeight="1">
      <c r="B1" s="149" t="s">
        <v>273</v>
      </c>
      <c r="C1" s="149"/>
      <c r="D1" s="149"/>
      <c r="E1" s="149"/>
      <c r="F1" s="149"/>
      <c r="G1" s="149"/>
      <c r="H1" s="149"/>
      <c r="I1" s="149"/>
      <c r="J1" s="149"/>
      <c r="K1" s="149"/>
    </row>
    <row r="2" spans="1:13" ht="15.75" customHeight="1">
      <c r="B2" s="44">
        <v>43708</v>
      </c>
      <c r="C2" s="52"/>
      <c r="D2" s="52"/>
      <c r="K2" s="17" t="s">
        <v>7</v>
      </c>
    </row>
    <row r="3" spans="1:13" ht="33.75" customHeight="1">
      <c r="A3" s="150" t="s">
        <v>0</v>
      </c>
      <c r="B3" s="151" t="s">
        <v>1</v>
      </c>
      <c r="C3" s="151" t="s">
        <v>19</v>
      </c>
      <c r="D3" s="151" t="s">
        <v>22</v>
      </c>
      <c r="E3" s="151"/>
      <c r="F3" s="151" t="s">
        <v>5</v>
      </c>
      <c r="G3" s="151" t="s">
        <v>2</v>
      </c>
      <c r="H3" s="151" t="s">
        <v>27</v>
      </c>
      <c r="I3" s="151" t="s">
        <v>15</v>
      </c>
      <c r="J3" s="151" t="s">
        <v>3</v>
      </c>
      <c r="K3" s="151" t="s">
        <v>4</v>
      </c>
    </row>
    <row r="4" spans="1:13" ht="24.75" customHeight="1">
      <c r="A4" s="150"/>
      <c r="B4" s="151"/>
      <c r="C4" s="151"/>
      <c r="D4" s="101" t="s">
        <v>20</v>
      </c>
      <c r="E4" s="101" t="s">
        <v>21</v>
      </c>
      <c r="F4" s="151"/>
      <c r="G4" s="151"/>
      <c r="H4" s="151"/>
      <c r="I4" s="151"/>
      <c r="J4" s="151"/>
      <c r="K4" s="151"/>
    </row>
    <row r="5" spans="1:13" ht="63.75">
      <c r="A5" s="66">
        <v>1</v>
      </c>
      <c r="B5" s="24" t="s">
        <v>26</v>
      </c>
      <c r="C5" s="101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4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3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5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3" t="s">
        <v>66</v>
      </c>
      <c r="C10" s="109" t="s">
        <v>70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71</v>
      </c>
      <c r="K10" s="23" t="s">
        <v>68</v>
      </c>
      <c r="M10" s="45"/>
    </row>
    <row r="11" spans="1:13" ht="26.25" customHeight="1">
      <c r="A11" s="66">
        <v>7</v>
      </c>
      <c r="B11" s="74" t="s">
        <v>67</v>
      </c>
      <c r="C11" s="23" t="s">
        <v>72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73</v>
      </c>
      <c r="K11" s="23" t="s">
        <v>69</v>
      </c>
      <c r="M11" s="45"/>
    </row>
    <row r="12" spans="1:13" ht="26.25" customHeight="1">
      <c r="A12" s="66">
        <v>8</v>
      </c>
      <c r="B12" s="74" t="s">
        <v>78</v>
      </c>
      <c r="C12" s="23" t="s">
        <v>108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79</v>
      </c>
      <c r="K12" s="23" t="s">
        <v>109</v>
      </c>
      <c r="M12" s="45"/>
    </row>
    <row r="13" spans="1:13" ht="38.25" customHeight="1">
      <c r="A13" s="66">
        <v>9</v>
      </c>
      <c r="B13" s="2" t="s">
        <v>80</v>
      </c>
      <c r="C13" s="23" t="s">
        <v>101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85</v>
      </c>
      <c r="K13" s="23" t="s">
        <v>82</v>
      </c>
      <c r="M13" s="45"/>
    </row>
    <row r="14" spans="1:13" ht="26.25" customHeight="1">
      <c r="A14" s="66">
        <v>10</v>
      </c>
      <c r="B14" s="74" t="s">
        <v>81</v>
      </c>
      <c r="C14" s="23" t="s">
        <v>105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84</v>
      </c>
      <c r="K14" s="23" t="s">
        <v>83</v>
      </c>
      <c r="M14" s="45"/>
    </row>
    <row r="15" spans="1:13" ht="26.25" customHeight="1">
      <c r="A15" s="66">
        <v>11</v>
      </c>
      <c r="B15" s="74" t="s">
        <v>104</v>
      </c>
      <c r="C15" s="23" t="s">
        <v>103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84</v>
      </c>
      <c r="K15" s="23" t="s">
        <v>35</v>
      </c>
      <c r="M15" s="45"/>
    </row>
    <row r="16" spans="1:13" ht="26.25" customHeight="1">
      <c r="A16" s="66">
        <v>12</v>
      </c>
      <c r="B16" s="73" t="s">
        <v>92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90</v>
      </c>
      <c r="K16" s="23" t="s">
        <v>18</v>
      </c>
      <c r="M16" s="45"/>
    </row>
    <row r="17" spans="1:13" ht="38.25" customHeight="1">
      <c r="A17" s="66">
        <v>13</v>
      </c>
      <c r="B17" s="2" t="s">
        <v>93</v>
      </c>
      <c r="C17" s="23" t="s">
        <v>102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200000+80000+10000</f>
        <v>290000</v>
      </c>
      <c r="J17" s="21" t="s">
        <v>91</v>
      </c>
      <c r="K17" s="23" t="s">
        <v>12</v>
      </c>
      <c r="M17" s="45"/>
    </row>
    <row r="18" spans="1:13" ht="41.25" customHeight="1">
      <c r="A18" s="66">
        <v>14</v>
      </c>
      <c r="B18" s="94" t="s">
        <v>94</v>
      </c>
      <c r="C18" s="23" t="s">
        <v>132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41611.8+32208.8+18121.1+10409.9</f>
        <v>102351.6</v>
      </c>
      <c r="J18" s="21" t="s">
        <v>95</v>
      </c>
      <c r="K18" s="23" t="s">
        <v>133</v>
      </c>
      <c r="M18" s="45"/>
    </row>
    <row r="19" spans="1:13" ht="29.25" customHeight="1">
      <c r="A19" s="66">
        <v>15</v>
      </c>
      <c r="B19" s="24" t="s">
        <v>98</v>
      </c>
      <c r="C19" s="23" t="s">
        <v>106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80000+150000+70000+100000+100000</f>
        <v>500000</v>
      </c>
      <c r="J19" s="21" t="s">
        <v>95</v>
      </c>
      <c r="K19" s="23" t="s">
        <v>99</v>
      </c>
      <c r="M19" s="45"/>
    </row>
    <row r="20" spans="1:13" ht="29.25" customHeight="1">
      <c r="A20" s="66">
        <v>16</v>
      </c>
      <c r="B20" s="24" t="s">
        <v>123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124</v>
      </c>
      <c r="M20" s="45"/>
    </row>
    <row r="21" spans="1:13" ht="29.25" customHeight="1">
      <c r="A21" s="66">
        <v>17</v>
      </c>
      <c r="B21" s="2" t="s">
        <v>125</v>
      </c>
      <c r="C21" s="23" t="s">
        <v>130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300000+50000+9600+100000+450505+35000</f>
        <v>945105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4" t="s">
        <v>126</v>
      </c>
      <c r="C22" s="23" t="s">
        <v>131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95</v>
      </c>
      <c r="K22" s="23" t="s">
        <v>18</v>
      </c>
      <c r="M22" s="45"/>
    </row>
    <row r="23" spans="1:13" ht="29.25" customHeight="1">
      <c r="A23" s="66">
        <v>19</v>
      </c>
      <c r="B23" s="24" t="s">
        <v>127</v>
      </c>
      <c r="C23" s="23" t="s">
        <v>135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128</v>
      </c>
      <c r="M23" s="45"/>
    </row>
    <row r="24" spans="1:13" ht="45" customHeight="1">
      <c r="A24" s="66">
        <v>20</v>
      </c>
      <c r="B24" s="24" t="s">
        <v>129</v>
      </c>
      <c r="C24" s="23" t="s">
        <v>134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94" t="s">
        <v>151</v>
      </c>
      <c r="C25" s="4" t="s">
        <v>152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v>8700</v>
      </c>
      <c r="J25" s="21" t="s">
        <v>95</v>
      </c>
      <c r="K25" s="23" t="s">
        <v>150</v>
      </c>
      <c r="M25" s="45"/>
    </row>
    <row r="26" spans="1:13" ht="28.5" customHeight="1">
      <c r="A26" s="66">
        <v>22</v>
      </c>
      <c r="B26" s="74" t="s">
        <v>154</v>
      </c>
      <c r="C26" s="23" t="s">
        <v>155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v>90000</v>
      </c>
      <c r="J26" s="21" t="s">
        <v>95</v>
      </c>
      <c r="K26" s="23" t="s">
        <v>153</v>
      </c>
      <c r="M26" s="45"/>
    </row>
    <row r="27" spans="1:13" ht="39.75" customHeight="1">
      <c r="A27" s="66">
        <v>23</v>
      </c>
      <c r="B27" s="74" t="s">
        <v>157</v>
      </c>
      <c r="C27" s="4" t="s">
        <v>158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95</v>
      </c>
      <c r="K27" s="23" t="s">
        <v>156</v>
      </c>
      <c r="M27" s="45"/>
    </row>
    <row r="28" spans="1:13" ht="28.5" customHeight="1">
      <c r="A28" s="66">
        <v>24</v>
      </c>
      <c r="B28" s="73" t="s">
        <v>160</v>
      </c>
      <c r="C28" s="23" t="s">
        <v>159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f>113629.7+7683+50000+55000</f>
        <v>226312.7</v>
      </c>
      <c r="J28" s="21" t="s">
        <v>95</v>
      </c>
      <c r="K28" s="23" t="s">
        <v>9</v>
      </c>
      <c r="M28" s="45"/>
    </row>
    <row r="29" spans="1:13" ht="40.5" customHeight="1">
      <c r="A29" s="66">
        <v>25</v>
      </c>
      <c r="B29" s="74" t="s">
        <v>163</v>
      </c>
      <c r="C29" s="4" t="s">
        <v>162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95</v>
      </c>
      <c r="K29" s="23" t="s">
        <v>161</v>
      </c>
      <c r="M29" s="45"/>
    </row>
    <row r="30" spans="1:13" ht="28.5" customHeight="1">
      <c r="A30" s="66">
        <v>26</v>
      </c>
      <c r="B30" s="24" t="s">
        <v>165</v>
      </c>
      <c r="C30" s="23" t="s">
        <v>164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f>134486.8+13183.7+60000+63354.2</f>
        <v>271024.7</v>
      </c>
      <c r="J30" s="21" t="s">
        <v>95</v>
      </c>
      <c r="K30" s="23" t="s">
        <v>97</v>
      </c>
      <c r="M30" s="45"/>
    </row>
    <row r="31" spans="1:13" ht="28.5" customHeight="1">
      <c r="A31" s="66">
        <v>27</v>
      </c>
      <c r="B31" s="73" t="s">
        <v>174</v>
      </c>
      <c r="C31" s="23" t="s">
        <v>173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v>29634.7</v>
      </c>
      <c r="J31" s="21" t="s">
        <v>95</v>
      </c>
      <c r="K31" s="23" t="s">
        <v>166</v>
      </c>
      <c r="M31" s="45"/>
    </row>
    <row r="32" spans="1:13" ht="28.5" customHeight="1">
      <c r="A32" s="66">
        <v>28</v>
      </c>
      <c r="B32" s="24" t="s">
        <v>175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95</v>
      </c>
      <c r="K32" s="23" t="s">
        <v>167</v>
      </c>
      <c r="M32" s="45"/>
    </row>
    <row r="33" spans="1:13" ht="28.5" customHeight="1">
      <c r="A33" s="66">
        <v>29</v>
      </c>
      <c r="B33" s="24" t="s">
        <v>176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95</v>
      </c>
      <c r="K33" s="23" t="s">
        <v>168</v>
      </c>
      <c r="M33" s="45"/>
    </row>
    <row r="34" spans="1:13" ht="28.5" customHeight="1">
      <c r="A34" s="66">
        <v>30</v>
      </c>
      <c r="B34" s="24" t="s">
        <v>177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95</v>
      </c>
      <c r="K34" s="23" t="s">
        <v>169</v>
      </c>
      <c r="M34" s="45"/>
    </row>
    <row r="35" spans="1:13" ht="28.5" customHeight="1">
      <c r="A35" s="66">
        <v>31</v>
      </c>
      <c r="B35" s="24" t="s">
        <v>178</v>
      </c>
      <c r="C35" s="4" t="s">
        <v>179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87" t="s">
        <v>149</v>
      </c>
      <c r="K35" s="23" t="s">
        <v>170</v>
      </c>
      <c r="M35" s="45"/>
    </row>
    <row r="36" spans="1:13" ht="21.75" customHeight="1">
      <c r="A36" s="150">
        <v>32</v>
      </c>
      <c r="B36" s="157" t="s">
        <v>181</v>
      </c>
      <c r="C36" s="154" t="s">
        <v>180</v>
      </c>
      <c r="D36" s="158">
        <v>2019</v>
      </c>
      <c r="E36" s="152">
        <v>2019</v>
      </c>
      <c r="F36" s="153">
        <v>60000</v>
      </c>
      <c r="G36" s="14">
        <v>28490</v>
      </c>
      <c r="H36" s="153">
        <v>60000</v>
      </c>
      <c r="I36" s="26">
        <v>14245</v>
      </c>
      <c r="J36" s="21" t="s">
        <v>182</v>
      </c>
      <c r="K36" s="23" t="s">
        <v>171</v>
      </c>
      <c r="M36" s="45"/>
    </row>
    <row r="37" spans="1:13" ht="24.75" customHeight="1">
      <c r="A37" s="150"/>
      <c r="B37" s="157"/>
      <c r="C37" s="154"/>
      <c r="D37" s="158"/>
      <c r="E37" s="152"/>
      <c r="F37" s="153"/>
      <c r="G37" s="14">
        <v>27935.599999999999</v>
      </c>
      <c r="H37" s="153"/>
      <c r="I37" s="26">
        <v>13967.8</v>
      </c>
      <c r="J37" s="21" t="s">
        <v>183</v>
      </c>
      <c r="K37" s="23" t="s">
        <v>172</v>
      </c>
      <c r="M37" s="45"/>
    </row>
    <row r="38" spans="1:13" ht="54" customHeight="1">
      <c r="A38" s="66">
        <v>33</v>
      </c>
      <c r="B38" s="73" t="s">
        <v>186</v>
      </c>
      <c r="C38" s="4" t="s">
        <v>187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95</v>
      </c>
      <c r="K38" s="23" t="s">
        <v>184</v>
      </c>
      <c r="M38" s="45"/>
    </row>
    <row r="39" spans="1:13" ht="28.5" customHeight="1">
      <c r="A39" s="66">
        <v>34</v>
      </c>
      <c r="B39" s="74" t="s">
        <v>189</v>
      </c>
      <c r="C39" s="4" t="s">
        <v>188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f>60000+20000+6900</f>
        <v>86900</v>
      </c>
      <c r="J39" s="21" t="s">
        <v>95</v>
      </c>
      <c r="K39" s="23" t="s">
        <v>185</v>
      </c>
      <c r="M39" s="45"/>
    </row>
    <row r="40" spans="1:13" ht="28.5" customHeight="1">
      <c r="A40" s="66">
        <v>35</v>
      </c>
      <c r="B40" s="2" t="s">
        <v>191</v>
      </c>
      <c r="C40" s="4" t="s">
        <v>192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190</v>
      </c>
      <c r="K40" s="23" t="s">
        <v>18</v>
      </c>
      <c r="M40" s="45"/>
    </row>
    <row r="41" spans="1:13" ht="28.5" customHeight="1">
      <c r="A41" s="66">
        <v>36</v>
      </c>
      <c r="B41" s="24" t="s">
        <v>194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190</v>
      </c>
      <c r="K41" s="23" t="s">
        <v>193</v>
      </c>
      <c r="M41" s="45"/>
    </row>
    <row r="42" spans="1:13" ht="20.25" customHeight="1">
      <c r="A42" s="150">
        <v>37</v>
      </c>
      <c r="B42" s="159" t="s">
        <v>197</v>
      </c>
      <c r="C42" s="154" t="s">
        <v>196</v>
      </c>
      <c r="D42" s="158">
        <v>2019</v>
      </c>
      <c r="E42" s="152">
        <v>2020</v>
      </c>
      <c r="F42" s="153">
        <v>600000</v>
      </c>
      <c r="G42" s="14">
        <v>143199.79999999999</v>
      </c>
      <c r="H42" s="153">
        <v>300000</v>
      </c>
      <c r="I42" s="26">
        <v>57279.9</v>
      </c>
      <c r="J42" s="21" t="s">
        <v>95</v>
      </c>
      <c r="K42" s="115" t="s">
        <v>195</v>
      </c>
      <c r="M42" s="45"/>
    </row>
    <row r="43" spans="1:13" ht="20.25" customHeight="1">
      <c r="A43" s="150"/>
      <c r="B43" s="159"/>
      <c r="C43" s="154"/>
      <c r="D43" s="158"/>
      <c r="E43" s="152"/>
      <c r="F43" s="153"/>
      <c r="G43" s="14">
        <v>118096.6</v>
      </c>
      <c r="H43" s="153"/>
      <c r="I43" s="26">
        <f>35428.9+20440.8</f>
        <v>55869.7</v>
      </c>
      <c r="J43" s="21" t="s">
        <v>95</v>
      </c>
      <c r="K43" s="115" t="s">
        <v>128</v>
      </c>
      <c r="M43" s="45"/>
    </row>
    <row r="44" spans="1:13" ht="20.25" customHeight="1">
      <c r="A44" s="150"/>
      <c r="B44" s="159"/>
      <c r="C44" s="154"/>
      <c r="D44" s="158"/>
      <c r="E44" s="152"/>
      <c r="F44" s="153"/>
      <c r="G44" s="14">
        <v>147625.70000000001</v>
      </c>
      <c r="H44" s="153"/>
      <c r="I44" s="26">
        <f>26500+17787.7</f>
        <v>44287.7</v>
      </c>
      <c r="J44" s="21" t="s">
        <v>95</v>
      </c>
      <c r="K44" s="115" t="s">
        <v>213</v>
      </c>
      <c r="M44" s="45"/>
    </row>
    <row r="45" spans="1:13" ht="20.25" customHeight="1">
      <c r="A45" s="150"/>
      <c r="B45" s="159"/>
      <c r="C45" s="154"/>
      <c r="D45" s="158"/>
      <c r="E45" s="152"/>
      <c r="F45" s="153"/>
      <c r="G45" s="14">
        <v>179558.3</v>
      </c>
      <c r="H45" s="153"/>
      <c r="I45" s="26">
        <f>28000+25867.5+27495.5</f>
        <v>81363</v>
      </c>
      <c r="J45" s="21" t="s">
        <v>95</v>
      </c>
      <c r="K45" s="115" t="s">
        <v>147</v>
      </c>
      <c r="M45" s="45"/>
    </row>
    <row r="46" spans="1:13" ht="28.5" customHeight="1">
      <c r="A46" s="110">
        <v>38</v>
      </c>
      <c r="B46" s="114" t="s">
        <v>200</v>
      </c>
      <c r="C46" s="113" t="s">
        <v>199</v>
      </c>
      <c r="D46" s="115">
        <v>2019</v>
      </c>
      <c r="E46" s="111">
        <v>2019</v>
      </c>
      <c r="F46" s="112">
        <v>58500</v>
      </c>
      <c r="G46" s="14">
        <v>58500</v>
      </c>
      <c r="H46" s="112">
        <v>58500</v>
      </c>
      <c r="I46" s="26">
        <v>29250</v>
      </c>
      <c r="J46" s="21" t="s">
        <v>95</v>
      </c>
      <c r="K46" s="115" t="s">
        <v>198</v>
      </c>
      <c r="M46" s="45"/>
    </row>
    <row r="47" spans="1:13" ht="28.5" customHeight="1">
      <c r="A47" s="110">
        <v>39</v>
      </c>
      <c r="B47" s="116" t="s">
        <v>202</v>
      </c>
      <c r="C47" s="113" t="s">
        <v>203</v>
      </c>
      <c r="D47" s="115">
        <v>2018</v>
      </c>
      <c r="E47" s="111">
        <v>2019</v>
      </c>
      <c r="F47" s="112">
        <v>1522572.2</v>
      </c>
      <c r="G47" s="14">
        <v>1272007.1000000001</v>
      </c>
      <c r="H47" s="112">
        <v>522007.1</v>
      </c>
      <c r="I47" s="26">
        <f>300000+100000+70000</f>
        <v>470000</v>
      </c>
      <c r="J47" s="21" t="s">
        <v>95</v>
      </c>
      <c r="K47" s="115" t="s">
        <v>201</v>
      </c>
      <c r="M47" s="45"/>
    </row>
    <row r="48" spans="1:13" ht="28.5" customHeight="1">
      <c r="A48" s="110">
        <v>40</v>
      </c>
      <c r="B48" s="114" t="s">
        <v>215</v>
      </c>
      <c r="C48" s="113"/>
      <c r="D48" s="115">
        <v>2019</v>
      </c>
      <c r="E48" s="111">
        <v>2019</v>
      </c>
      <c r="F48" s="112">
        <v>10000</v>
      </c>
      <c r="G48" s="14"/>
      <c r="H48" s="112">
        <v>10000</v>
      </c>
      <c r="I48" s="26">
        <v>10000</v>
      </c>
      <c r="J48" s="21" t="s">
        <v>95</v>
      </c>
      <c r="K48" s="115" t="s">
        <v>214</v>
      </c>
      <c r="M48" s="45"/>
    </row>
    <row r="49" spans="1:13" ht="28.5" customHeight="1">
      <c r="A49" s="110">
        <v>41</v>
      </c>
      <c r="B49" s="2" t="s">
        <v>219</v>
      </c>
      <c r="C49" s="113"/>
      <c r="D49" s="115">
        <v>2019</v>
      </c>
      <c r="E49" s="111">
        <v>2019</v>
      </c>
      <c r="F49" s="112">
        <v>30000</v>
      </c>
      <c r="G49" s="14"/>
      <c r="H49" s="112">
        <v>30000</v>
      </c>
      <c r="I49" s="26">
        <v>30000</v>
      </c>
      <c r="J49" s="21" t="s">
        <v>95</v>
      </c>
      <c r="K49" s="115" t="s">
        <v>216</v>
      </c>
      <c r="M49" s="45"/>
    </row>
    <row r="50" spans="1:13" ht="30" customHeight="1">
      <c r="A50" s="110">
        <v>42</v>
      </c>
      <c r="B50" s="2" t="s">
        <v>220</v>
      </c>
      <c r="C50" s="115"/>
      <c r="D50" s="115">
        <v>2019</v>
      </c>
      <c r="E50" s="111">
        <v>2019</v>
      </c>
      <c r="F50" s="14">
        <v>15000</v>
      </c>
      <c r="G50" s="14"/>
      <c r="H50" s="14">
        <v>15000</v>
      </c>
      <c r="I50" s="26">
        <v>15000</v>
      </c>
      <c r="J50" s="21" t="s">
        <v>95</v>
      </c>
      <c r="K50" s="115" t="s">
        <v>217</v>
      </c>
      <c r="M50" s="45"/>
    </row>
    <row r="51" spans="1:13" ht="30" customHeight="1">
      <c r="A51" s="110">
        <v>43</v>
      </c>
      <c r="B51" s="2" t="s">
        <v>221</v>
      </c>
      <c r="C51" s="115"/>
      <c r="D51" s="115">
        <v>2019</v>
      </c>
      <c r="E51" s="111">
        <v>2019</v>
      </c>
      <c r="F51" s="14">
        <v>10000</v>
      </c>
      <c r="G51" s="14"/>
      <c r="H51" s="14">
        <v>10000</v>
      </c>
      <c r="I51" s="26">
        <v>10000</v>
      </c>
      <c r="J51" s="21" t="s">
        <v>95</v>
      </c>
      <c r="K51" s="115" t="s">
        <v>218</v>
      </c>
      <c r="M51" s="45"/>
    </row>
    <row r="52" spans="1:13" ht="30" customHeight="1">
      <c r="A52" s="110">
        <v>44</v>
      </c>
      <c r="B52" s="114" t="s">
        <v>228</v>
      </c>
      <c r="C52" s="113" t="s">
        <v>229</v>
      </c>
      <c r="D52" s="115">
        <v>2019</v>
      </c>
      <c r="E52" s="111">
        <v>2020</v>
      </c>
      <c r="F52" s="14">
        <v>400000</v>
      </c>
      <c r="G52" s="14">
        <v>398712.5</v>
      </c>
      <c r="H52" s="14">
        <v>240000</v>
      </c>
      <c r="I52" s="26">
        <f>50000+12000+69613.8</f>
        <v>131613.79999999999</v>
      </c>
      <c r="J52" s="21" t="s">
        <v>95</v>
      </c>
      <c r="K52" s="115" t="s">
        <v>230</v>
      </c>
      <c r="M52" s="45"/>
    </row>
    <row r="53" spans="1:13" ht="30" customHeight="1">
      <c r="A53" s="110">
        <v>45</v>
      </c>
      <c r="B53" s="148" t="s">
        <v>231</v>
      </c>
      <c r="C53" s="113" t="s">
        <v>232</v>
      </c>
      <c r="D53" s="115">
        <v>2019</v>
      </c>
      <c r="E53" s="111">
        <v>2020</v>
      </c>
      <c r="F53" s="14">
        <v>555800</v>
      </c>
      <c r="G53" s="14">
        <v>491059.20000000001</v>
      </c>
      <c r="H53" s="14">
        <v>280000</v>
      </c>
      <c r="I53" s="26">
        <f>50000+50000+31600+15717.8</f>
        <v>147317.79999999999</v>
      </c>
      <c r="J53" s="21" t="s">
        <v>95</v>
      </c>
      <c r="K53" s="115" t="s">
        <v>233</v>
      </c>
      <c r="M53" s="45"/>
    </row>
    <row r="54" spans="1:13" ht="30" customHeight="1">
      <c r="A54" s="110">
        <v>46</v>
      </c>
      <c r="B54" s="74" t="s">
        <v>236</v>
      </c>
      <c r="C54" s="113" t="s">
        <v>235</v>
      </c>
      <c r="D54" s="115">
        <v>2019</v>
      </c>
      <c r="E54" s="111">
        <v>2020</v>
      </c>
      <c r="F54" s="14">
        <v>145000</v>
      </c>
      <c r="G54" s="14">
        <v>143705.20000000001</v>
      </c>
      <c r="H54" s="14">
        <v>70000</v>
      </c>
      <c r="I54" s="26">
        <v>70000</v>
      </c>
      <c r="J54" s="21" t="s">
        <v>95</v>
      </c>
      <c r="K54" s="115" t="s">
        <v>234</v>
      </c>
      <c r="M54" s="45"/>
    </row>
    <row r="55" spans="1:13" ht="39.75" customHeight="1">
      <c r="A55" s="110">
        <v>47</v>
      </c>
      <c r="B55" s="75" t="s">
        <v>239</v>
      </c>
      <c r="C55" s="113" t="s">
        <v>238</v>
      </c>
      <c r="D55" s="115">
        <v>2019</v>
      </c>
      <c r="E55" s="111">
        <v>2019</v>
      </c>
      <c r="F55" s="14">
        <v>8000</v>
      </c>
      <c r="G55" s="14">
        <v>7995.9</v>
      </c>
      <c r="H55" s="14">
        <v>8000</v>
      </c>
      <c r="I55" s="26">
        <v>7995.9</v>
      </c>
      <c r="J55" s="21" t="s">
        <v>16</v>
      </c>
      <c r="K55" s="115" t="s">
        <v>237</v>
      </c>
      <c r="M55" s="45"/>
    </row>
    <row r="56" spans="1:13" ht="30" customHeight="1">
      <c r="A56" s="110">
        <v>48</v>
      </c>
      <c r="B56" s="114" t="s">
        <v>240</v>
      </c>
      <c r="C56" s="113" t="s">
        <v>241</v>
      </c>
      <c r="D56" s="115">
        <v>2019</v>
      </c>
      <c r="E56" s="111">
        <v>2019</v>
      </c>
      <c r="F56" s="14">
        <v>50000</v>
      </c>
      <c r="G56" s="14">
        <v>49624.5</v>
      </c>
      <c r="H56" s="14">
        <v>50000</v>
      </c>
      <c r="I56" s="26">
        <v>48332</v>
      </c>
      <c r="J56" s="21" t="s">
        <v>16</v>
      </c>
      <c r="K56" s="115" t="s">
        <v>242</v>
      </c>
      <c r="M56" s="45"/>
    </row>
    <row r="57" spans="1:13" ht="30" customHeight="1">
      <c r="A57" s="124">
        <v>49</v>
      </c>
      <c r="B57" s="2" t="s">
        <v>244</v>
      </c>
      <c r="C57" s="126" t="s">
        <v>245</v>
      </c>
      <c r="D57" s="127">
        <v>2019</v>
      </c>
      <c r="E57" s="125">
        <v>2019</v>
      </c>
      <c r="F57" s="14">
        <v>11806.8</v>
      </c>
      <c r="G57" s="14">
        <v>11700</v>
      </c>
      <c r="H57" s="14">
        <v>11806.8</v>
      </c>
      <c r="I57" s="26">
        <v>5850</v>
      </c>
      <c r="J57" s="21" t="s">
        <v>95</v>
      </c>
      <c r="K57" s="127" t="s">
        <v>243</v>
      </c>
      <c r="M57" s="45"/>
    </row>
    <row r="58" spans="1:13" ht="37.5" customHeight="1">
      <c r="A58" s="124">
        <v>50</v>
      </c>
      <c r="B58" s="2" t="s">
        <v>247</v>
      </c>
      <c r="C58" s="126"/>
      <c r="D58" s="127">
        <v>2019</v>
      </c>
      <c r="E58" s="125">
        <v>2019</v>
      </c>
      <c r="F58" s="14">
        <v>10000</v>
      </c>
      <c r="G58" s="14"/>
      <c r="H58" s="14">
        <v>10000</v>
      </c>
      <c r="I58" s="26">
        <v>10000</v>
      </c>
      <c r="J58" s="21" t="s">
        <v>95</v>
      </c>
      <c r="K58" s="127" t="s">
        <v>246</v>
      </c>
      <c r="M58" s="45"/>
    </row>
    <row r="59" spans="1:13" ht="37.5" customHeight="1">
      <c r="A59" s="124">
        <v>51</v>
      </c>
      <c r="B59" s="74" t="s">
        <v>279</v>
      </c>
      <c r="C59" s="126" t="s">
        <v>280</v>
      </c>
      <c r="D59" s="127">
        <v>2019</v>
      </c>
      <c r="E59" s="125">
        <v>2020</v>
      </c>
      <c r="F59" s="14">
        <v>140000</v>
      </c>
      <c r="G59" s="14">
        <v>140000</v>
      </c>
      <c r="H59" s="14">
        <v>70000</v>
      </c>
      <c r="I59" s="26">
        <v>42000</v>
      </c>
      <c r="J59" s="21" t="s">
        <v>95</v>
      </c>
      <c r="K59" s="127" t="s">
        <v>278</v>
      </c>
      <c r="M59" s="45"/>
    </row>
    <row r="60" spans="1:13" ht="37.5" customHeight="1">
      <c r="A60" s="124">
        <v>52</v>
      </c>
      <c r="B60" s="2" t="s">
        <v>281</v>
      </c>
      <c r="C60" s="126" t="s">
        <v>282</v>
      </c>
      <c r="D60" s="127">
        <v>2019</v>
      </c>
      <c r="E60" s="125">
        <v>2019</v>
      </c>
      <c r="F60" s="14">
        <v>31485.9</v>
      </c>
      <c r="G60" s="14">
        <v>31403.1</v>
      </c>
      <c r="H60" s="14">
        <v>31485.9</v>
      </c>
      <c r="I60" s="26">
        <v>30039.9</v>
      </c>
      <c r="J60" s="21" t="s">
        <v>16</v>
      </c>
      <c r="K60" s="127" t="s">
        <v>198</v>
      </c>
      <c r="M60" s="45"/>
    </row>
    <row r="61" spans="1:13" ht="37.5" customHeight="1">
      <c r="A61" s="124">
        <v>53</v>
      </c>
      <c r="B61" s="74" t="s">
        <v>284</v>
      </c>
      <c r="C61" s="126" t="s">
        <v>285</v>
      </c>
      <c r="D61" s="127">
        <v>2019</v>
      </c>
      <c r="E61" s="125">
        <v>2020</v>
      </c>
      <c r="F61" s="14">
        <v>115000</v>
      </c>
      <c r="G61" s="14">
        <v>109497.2</v>
      </c>
      <c r="H61" s="14">
        <v>75000</v>
      </c>
      <c r="I61" s="26">
        <v>32849.5</v>
      </c>
      <c r="J61" s="21" t="s">
        <v>95</v>
      </c>
      <c r="K61" s="127" t="s">
        <v>283</v>
      </c>
      <c r="M61" s="45"/>
    </row>
    <row r="62" spans="1:13" ht="37.5" customHeight="1">
      <c r="A62" s="124">
        <v>54</v>
      </c>
      <c r="B62" s="148" t="s">
        <v>288</v>
      </c>
      <c r="C62" s="126" t="s">
        <v>287</v>
      </c>
      <c r="D62" s="127">
        <v>2019</v>
      </c>
      <c r="E62" s="125">
        <v>2019</v>
      </c>
      <c r="F62" s="14">
        <v>35000</v>
      </c>
      <c r="G62" s="14">
        <v>34900</v>
      </c>
      <c r="H62" s="14">
        <v>35000</v>
      </c>
      <c r="I62" s="26">
        <v>34900</v>
      </c>
      <c r="J62" s="21" t="s">
        <v>16</v>
      </c>
      <c r="K62" s="127" t="s">
        <v>286</v>
      </c>
      <c r="M62" s="45"/>
    </row>
    <row r="63" spans="1:13" ht="37.5" customHeight="1">
      <c r="A63" s="124">
        <v>55</v>
      </c>
      <c r="B63" s="2" t="s">
        <v>293</v>
      </c>
      <c r="C63" s="126" t="s">
        <v>294</v>
      </c>
      <c r="D63" s="127">
        <v>2019</v>
      </c>
      <c r="E63" s="125">
        <v>2019</v>
      </c>
      <c r="F63" s="14">
        <v>40000</v>
      </c>
      <c r="G63" s="14">
        <v>39988</v>
      </c>
      <c r="H63" s="14">
        <v>40000</v>
      </c>
      <c r="I63" s="26">
        <v>19994</v>
      </c>
      <c r="J63" s="21" t="s">
        <v>95</v>
      </c>
      <c r="K63" s="127" t="s">
        <v>292</v>
      </c>
      <c r="M63" s="45"/>
    </row>
    <row r="64" spans="1:13" ht="37.5" customHeight="1">
      <c r="A64" s="130">
        <v>56</v>
      </c>
      <c r="B64" s="131" t="s">
        <v>296</v>
      </c>
      <c r="C64" s="57" t="s">
        <v>297</v>
      </c>
      <c r="D64" s="132">
        <v>2019</v>
      </c>
      <c r="E64" s="129">
        <v>2019</v>
      </c>
      <c r="F64" s="14">
        <v>69570.2</v>
      </c>
      <c r="G64" s="14">
        <v>67587.5</v>
      </c>
      <c r="H64" s="14">
        <v>69570.2</v>
      </c>
      <c r="I64" s="26">
        <v>20276.3</v>
      </c>
      <c r="J64" s="21" t="s">
        <v>95</v>
      </c>
      <c r="K64" s="132" t="s">
        <v>295</v>
      </c>
      <c r="M64" s="45"/>
    </row>
    <row r="65" spans="1:13" s="20" customFormat="1" ht="24.75" customHeight="1">
      <c r="A65" s="156" t="s">
        <v>6</v>
      </c>
      <c r="B65" s="156"/>
      <c r="C65" s="28"/>
      <c r="D65" s="28"/>
      <c r="E65" s="28"/>
      <c r="F65" s="27">
        <f>SUM(F5:F64)</f>
        <v>10239934.800000001</v>
      </c>
      <c r="G65" s="27">
        <f t="shared" ref="G65:I65" si="0">SUM(G5:G64)</f>
        <v>9512366.299999997</v>
      </c>
      <c r="H65" s="27">
        <f t="shared" si="0"/>
        <v>7186054.3000000007</v>
      </c>
      <c r="I65" s="27">
        <f t="shared" si="0"/>
        <v>6080870.9000000013</v>
      </c>
      <c r="J65" s="28"/>
      <c r="K65" s="28"/>
      <c r="M65" s="69"/>
    </row>
    <row r="66" spans="1:13" ht="33.75" customHeight="1">
      <c r="I66" s="30"/>
    </row>
    <row r="67" spans="1:13" ht="33.75" customHeight="1">
      <c r="A67" s="155" t="s">
        <v>14</v>
      </c>
      <c r="B67" s="155"/>
      <c r="C67" s="155"/>
      <c r="D67" s="155"/>
      <c r="E67" s="155"/>
      <c r="F67" s="155"/>
      <c r="G67" s="155"/>
      <c r="H67" s="155"/>
      <c r="I67" s="155"/>
      <c r="J67" s="155"/>
      <c r="K67" s="155"/>
    </row>
    <row r="68" spans="1:13" ht="33.75" customHeight="1">
      <c r="I68" s="30"/>
    </row>
    <row r="69" spans="1:13" ht="33.75" customHeight="1">
      <c r="I69" s="61"/>
    </row>
    <row r="70" spans="1:13" ht="33.75" customHeight="1">
      <c r="I70" s="61"/>
    </row>
  </sheetData>
  <mergeCells count="27">
    <mergeCell ref="E36:E37"/>
    <mergeCell ref="F36:F37"/>
    <mergeCell ref="H36:H37"/>
    <mergeCell ref="C36:C37"/>
    <mergeCell ref="A67:K67"/>
    <mergeCell ref="A65:B65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zoomScale="90" zoomScaleNormal="90" workbookViewId="0">
      <pane xSplit="4" ySplit="5" topLeftCell="E18" activePane="bottomRight" state="frozen"/>
      <selection pane="topRight" activeCell="E1" sqref="E1"/>
      <selection pane="bottomLeft" activeCell="A6" sqref="A6"/>
      <selection pane="bottomRight" activeCell="O22" sqref="O22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61" t="s">
        <v>274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2:15" ht="18.75" customHeight="1"/>
    <row r="3" spans="2:15" ht="15.75" customHeight="1">
      <c r="C3" s="44">
        <v>43708</v>
      </c>
      <c r="D3" s="56"/>
      <c r="E3" s="56"/>
      <c r="L3" s="34" t="s">
        <v>7</v>
      </c>
    </row>
    <row r="4" spans="2:15" ht="33.75" customHeight="1">
      <c r="B4" s="162" t="s">
        <v>0</v>
      </c>
      <c r="C4" s="163" t="s">
        <v>1</v>
      </c>
      <c r="D4" s="163" t="s">
        <v>19</v>
      </c>
      <c r="E4" s="163" t="s">
        <v>22</v>
      </c>
      <c r="F4" s="163"/>
      <c r="G4" s="163" t="s">
        <v>5</v>
      </c>
      <c r="H4" s="163" t="s">
        <v>2</v>
      </c>
      <c r="I4" s="163" t="s">
        <v>27</v>
      </c>
      <c r="J4" s="163" t="s">
        <v>15</v>
      </c>
      <c r="K4" s="163" t="s">
        <v>3</v>
      </c>
      <c r="L4" s="163" t="s">
        <v>4</v>
      </c>
    </row>
    <row r="5" spans="2:15" ht="24.75" customHeight="1">
      <c r="B5" s="162"/>
      <c r="C5" s="163"/>
      <c r="D5" s="163"/>
      <c r="E5" s="103" t="s">
        <v>20</v>
      </c>
      <c r="F5" s="103" t="s">
        <v>21</v>
      </c>
      <c r="G5" s="163"/>
      <c r="H5" s="163"/>
      <c r="I5" s="163"/>
      <c r="J5" s="163"/>
      <c r="K5" s="163"/>
      <c r="L5" s="163"/>
    </row>
    <row r="6" spans="2:15" ht="39" customHeight="1">
      <c r="B6" s="166">
        <v>1</v>
      </c>
      <c r="C6" s="164" t="s">
        <v>30</v>
      </c>
      <c r="D6" s="67" t="s">
        <v>23</v>
      </c>
      <c r="E6" s="67">
        <v>2018</v>
      </c>
      <c r="F6" s="54">
        <v>2019</v>
      </c>
      <c r="G6" s="168">
        <v>1600000</v>
      </c>
      <c r="H6" s="104">
        <v>889842.8</v>
      </c>
      <c r="I6" s="168">
        <v>1300000</v>
      </c>
      <c r="J6" s="42">
        <v>889000</v>
      </c>
      <c r="K6" s="87" t="s">
        <v>16</v>
      </c>
      <c r="L6" s="105" t="s">
        <v>18</v>
      </c>
    </row>
    <row r="7" spans="2:15" ht="39" customHeight="1">
      <c r="B7" s="167"/>
      <c r="C7" s="165"/>
      <c r="D7" s="67" t="s">
        <v>139</v>
      </c>
      <c r="E7" s="67">
        <v>2018</v>
      </c>
      <c r="F7" s="54">
        <v>2019</v>
      </c>
      <c r="G7" s="169"/>
      <c r="H7" s="104">
        <v>398552.6</v>
      </c>
      <c r="I7" s="169"/>
      <c r="J7" s="42">
        <f>193845.6+2463.1+1055.6+115727.3+630.2+1470.5</f>
        <v>315192.30000000005</v>
      </c>
      <c r="K7" s="87" t="s">
        <v>95</v>
      </c>
      <c r="L7" s="105" t="s">
        <v>137</v>
      </c>
    </row>
    <row r="8" spans="2:15" ht="42" customHeight="1">
      <c r="B8" s="102">
        <v>2</v>
      </c>
      <c r="C8" s="76" t="s">
        <v>37</v>
      </c>
      <c r="D8" s="90" t="s">
        <v>38</v>
      </c>
      <c r="E8" s="67">
        <v>2018</v>
      </c>
      <c r="F8" s="54">
        <v>2019</v>
      </c>
      <c r="G8" s="104">
        <v>142200</v>
      </c>
      <c r="H8" s="104">
        <v>137563.5</v>
      </c>
      <c r="I8" s="104">
        <v>42200</v>
      </c>
      <c r="J8" s="42">
        <f>36629.8+933.6</f>
        <v>37563.4</v>
      </c>
      <c r="K8" s="87" t="s">
        <v>16</v>
      </c>
      <c r="L8" s="105" t="s">
        <v>36</v>
      </c>
      <c r="O8" s="99"/>
    </row>
    <row r="9" spans="2:15" ht="42" customHeight="1">
      <c r="B9" s="102">
        <v>3</v>
      </c>
      <c r="C9" s="76" t="s">
        <v>53</v>
      </c>
      <c r="D9" s="90" t="s">
        <v>75</v>
      </c>
      <c r="E9" s="67">
        <v>2018</v>
      </c>
      <c r="F9" s="54">
        <v>2019</v>
      </c>
      <c r="G9" s="104">
        <v>3200000</v>
      </c>
      <c r="H9" s="104">
        <v>2900000</v>
      </c>
      <c r="I9" s="104">
        <v>2200000</v>
      </c>
      <c r="J9" s="42">
        <v>1400000</v>
      </c>
      <c r="K9" s="87" t="s">
        <v>16</v>
      </c>
      <c r="L9" s="105" t="s">
        <v>55</v>
      </c>
    </row>
    <row r="10" spans="2:15" ht="53.25" customHeight="1">
      <c r="B10" s="102">
        <v>4</v>
      </c>
      <c r="C10" s="76" t="s">
        <v>54</v>
      </c>
      <c r="D10" s="67" t="s">
        <v>76</v>
      </c>
      <c r="E10" s="67">
        <v>2018</v>
      </c>
      <c r="F10" s="54">
        <v>2019</v>
      </c>
      <c r="G10" s="104">
        <v>3084900</v>
      </c>
      <c r="H10" s="104">
        <v>3084900</v>
      </c>
      <c r="I10" s="104">
        <v>2484900</v>
      </c>
      <c r="J10" s="42">
        <v>1976402.8</v>
      </c>
      <c r="K10" s="87" t="s">
        <v>16</v>
      </c>
      <c r="L10" s="105" t="s">
        <v>55</v>
      </c>
      <c r="O10" s="99"/>
    </row>
    <row r="11" spans="2:15" ht="28.5" customHeight="1">
      <c r="B11" s="102">
        <v>5</v>
      </c>
      <c r="C11" s="76" t="s">
        <v>56</v>
      </c>
      <c r="D11" s="90" t="s">
        <v>74</v>
      </c>
      <c r="E11" s="67">
        <v>2018</v>
      </c>
      <c r="F11" s="54">
        <v>2019</v>
      </c>
      <c r="G11" s="104">
        <v>962500</v>
      </c>
      <c r="H11" s="104">
        <v>960000</v>
      </c>
      <c r="I11" s="104">
        <v>512500</v>
      </c>
      <c r="J11" s="42">
        <v>510000</v>
      </c>
      <c r="K11" s="87" t="s">
        <v>16</v>
      </c>
      <c r="L11" s="105" t="s">
        <v>55</v>
      </c>
    </row>
    <row r="12" spans="2:15" ht="28.5" customHeight="1">
      <c r="B12" s="102">
        <v>6</v>
      </c>
      <c r="C12" s="76" t="s">
        <v>96</v>
      </c>
      <c r="D12" s="90" t="s">
        <v>107</v>
      </c>
      <c r="E12" s="67">
        <v>2018</v>
      </c>
      <c r="F12" s="54">
        <v>2019</v>
      </c>
      <c r="G12" s="104">
        <v>2700000</v>
      </c>
      <c r="H12" s="104">
        <v>2099500</v>
      </c>
      <c r="I12" s="104">
        <v>2000000</v>
      </c>
      <c r="J12" s="42">
        <f>985197.5+12137.2+5201.6+8669.4+447753.9+5689.4+2438.3</f>
        <v>1467087.3</v>
      </c>
      <c r="K12" s="87" t="s">
        <v>95</v>
      </c>
      <c r="L12" s="105" t="s">
        <v>97</v>
      </c>
    </row>
    <row r="13" spans="2:15" ht="28.5" customHeight="1">
      <c r="B13" s="117">
        <v>7</v>
      </c>
      <c r="C13" s="76" t="s">
        <v>136</v>
      </c>
      <c r="D13" s="90" t="s">
        <v>138</v>
      </c>
      <c r="E13" s="67">
        <v>2019</v>
      </c>
      <c r="F13" s="54">
        <v>2020</v>
      </c>
      <c r="G13" s="118">
        <v>1161000</v>
      </c>
      <c r="H13" s="118">
        <v>1148531.8999999999</v>
      </c>
      <c r="I13" s="118">
        <v>500000</v>
      </c>
      <c r="J13" s="42">
        <f>486746.8+6184.8+2650.7+4417.7</f>
        <v>500000</v>
      </c>
      <c r="K13" s="87" t="s">
        <v>95</v>
      </c>
      <c r="L13" s="119" t="s">
        <v>128</v>
      </c>
    </row>
    <row r="14" spans="2:15" ht="28.5" customHeight="1">
      <c r="B14" s="117">
        <v>8</v>
      </c>
      <c r="C14" s="76" t="s">
        <v>145</v>
      </c>
      <c r="D14" s="90" t="s">
        <v>146</v>
      </c>
      <c r="E14" s="67">
        <v>2019</v>
      </c>
      <c r="F14" s="54">
        <v>2019</v>
      </c>
      <c r="G14" s="118">
        <v>1000000</v>
      </c>
      <c r="H14" s="118">
        <v>261360</v>
      </c>
      <c r="I14" s="118">
        <v>1000000</v>
      </c>
      <c r="J14" s="42">
        <v>261360</v>
      </c>
      <c r="K14" s="87" t="s">
        <v>144</v>
      </c>
      <c r="L14" s="119" t="s">
        <v>143</v>
      </c>
    </row>
    <row r="15" spans="2:15" ht="28.5" customHeight="1">
      <c r="B15" s="117">
        <v>9</v>
      </c>
      <c r="C15" s="76" t="s">
        <v>207</v>
      </c>
      <c r="D15" s="90" t="s">
        <v>148</v>
      </c>
      <c r="E15" s="67">
        <v>2019</v>
      </c>
      <c r="F15" s="54">
        <v>2019</v>
      </c>
      <c r="G15" s="118">
        <v>27000</v>
      </c>
      <c r="H15" s="118">
        <v>26957</v>
      </c>
      <c r="I15" s="118">
        <v>27000</v>
      </c>
      <c r="J15" s="42">
        <f>25774.9+480+234+327.7+140.4</f>
        <v>26957.000000000004</v>
      </c>
      <c r="K15" s="87" t="s">
        <v>149</v>
      </c>
      <c r="L15" s="119" t="s">
        <v>147</v>
      </c>
      <c r="O15" s="99"/>
    </row>
    <row r="16" spans="2:15" ht="40.5" customHeight="1">
      <c r="B16" s="117">
        <v>10</v>
      </c>
      <c r="C16" s="108" t="s">
        <v>209</v>
      </c>
      <c r="D16" s="90" t="s">
        <v>210</v>
      </c>
      <c r="E16" s="67">
        <v>2019</v>
      </c>
      <c r="F16" s="54">
        <v>2019</v>
      </c>
      <c r="G16" s="118">
        <v>32600</v>
      </c>
      <c r="H16" s="118">
        <v>31776.2</v>
      </c>
      <c r="I16" s="118">
        <v>32600</v>
      </c>
      <c r="J16" s="42">
        <f>30315.5+378.3+162.1+270.3+650</f>
        <v>31776.199999999997</v>
      </c>
      <c r="K16" s="87" t="s">
        <v>149</v>
      </c>
      <c r="L16" s="119" t="s">
        <v>208</v>
      </c>
      <c r="O16" s="99"/>
    </row>
    <row r="17" spans="1:15" ht="40.5" customHeight="1">
      <c r="B17" s="117">
        <v>11</v>
      </c>
      <c r="C17" s="74" t="s">
        <v>248</v>
      </c>
      <c r="D17" s="113" t="s">
        <v>249</v>
      </c>
      <c r="E17" s="67">
        <v>2019</v>
      </c>
      <c r="F17" s="54">
        <v>2019</v>
      </c>
      <c r="G17" s="118">
        <v>962500</v>
      </c>
      <c r="H17" s="118">
        <v>962372.4</v>
      </c>
      <c r="I17" s="118">
        <v>962500</v>
      </c>
      <c r="J17" s="42">
        <v>962372.4</v>
      </c>
      <c r="K17" s="87" t="s">
        <v>16</v>
      </c>
      <c r="L17" s="119" t="s">
        <v>55</v>
      </c>
      <c r="O17" s="99"/>
    </row>
    <row r="18" spans="1:15" ht="40.5" customHeight="1">
      <c r="B18" s="117">
        <v>12</v>
      </c>
      <c r="C18" s="74" t="s">
        <v>251</v>
      </c>
      <c r="D18" s="113" t="s">
        <v>252</v>
      </c>
      <c r="E18" s="67">
        <v>2019</v>
      </c>
      <c r="F18" s="54">
        <v>2020</v>
      </c>
      <c r="G18" s="118">
        <v>5863000</v>
      </c>
      <c r="H18" s="118">
        <v>5727968.7999999998</v>
      </c>
      <c r="I18" s="118">
        <v>3300000</v>
      </c>
      <c r="J18" s="42">
        <f>1571793.6+3800+8559.4+19971.9+988318.5+31395.1+13455</f>
        <v>2637293.5</v>
      </c>
      <c r="K18" s="87" t="s">
        <v>95</v>
      </c>
      <c r="L18" s="119" t="s">
        <v>250</v>
      </c>
      <c r="O18" s="99"/>
    </row>
    <row r="19" spans="1:15" ht="40.5" customHeight="1">
      <c r="B19" s="117">
        <v>13</v>
      </c>
      <c r="C19" s="75" t="s">
        <v>253</v>
      </c>
      <c r="D19" s="113" t="s">
        <v>254</v>
      </c>
      <c r="E19" s="67">
        <v>2019</v>
      </c>
      <c r="F19" s="54">
        <v>2019</v>
      </c>
      <c r="G19" s="118">
        <v>203400</v>
      </c>
      <c r="H19" s="118">
        <v>197862.3</v>
      </c>
      <c r="I19" s="118">
        <v>203400</v>
      </c>
      <c r="J19" s="42">
        <f>87294+3900+1109.2+792.3+475.4</f>
        <v>93570.9</v>
      </c>
      <c r="K19" s="87" t="s">
        <v>95</v>
      </c>
      <c r="L19" s="119" t="s">
        <v>137</v>
      </c>
      <c r="O19" s="99"/>
    </row>
    <row r="20" spans="1:15" ht="40.5" customHeight="1">
      <c r="B20" s="117">
        <v>14</v>
      </c>
      <c r="C20" s="74" t="s">
        <v>256</v>
      </c>
      <c r="D20" s="113" t="s">
        <v>257</v>
      </c>
      <c r="E20" s="67">
        <v>2019</v>
      </c>
      <c r="F20" s="54">
        <v>2020</v>
      </c>
      <c r="G20" s="118">
        <v>3000000</v>
      </c>
      <c r="H20" s="118">
        <v>2847914.9</v>
      </c>
      <c r="I20" s="118">
        <v>1000000</v>
      </c>
      <c r="J20" s="42">
        <f>973493.5+12369.7+5301.3</f>
        <v>991164.5</v>
      </c>
      <c r="K20" s="87" t="s">
        <v>95</v>
      </c>
      <c r="L20" s="119" t="s">
        <v>255</v>
      </c>
      <c r="O20" s="99"/>
    </row>
    <row r="21" spans="1:15" ht="52.5" customHeight="1">
      <c r="B21" s="136">
        <v>15</v>
      </c>
      <c r="C21" s="74" t="s">
        <v>258</v>
      </c>
      <c r="D21" s="133" t="s">
        <v>259</v>
      </c>
      <c r="E21" s="67">
        <v>2019</v>
      </c>
      <c r="F21" s="54">
        <v>2020</v>
      </c>
      <c r="G21" s="138">
        <v>4700000</v>
      </c>
      <c r="H21" s="138">
        <v>3999700.4</v>
      </c>
      <c r="I21" s="138">
        <v>1000000</v>
      </c>
      <c r="J21" s="42">
        <f>977230.5+10636.8+4558.6</f>
        <v>992425.9</v>
      </c>
      <c r="K21" s="87" t="s">
        <v>95</v>
      </c>
      <c r="L21" s="139" t="s">
        <v>260</v>
      </c>
      <c r="O21" s="99"/>
    </row>
    <row r="22" spans="1:15" ht="52.5" customHeight="1">
      <c r="B22" s="136">
        <v>16</v>
      </c>
      <c r="C22" s="74" t="s">
        <v>262</v>
      </c>
      <c r="D22" s="133" t="s">
        <v>263</v>
      </c>
      <c r="E22" s="67">
        <v>2019</v>
      </c>
      <c r="F22" s="54">
        <v>2020</v>
      </c>
      <c r="G22" s="138">
        <v>2800000</v>
      </c>
      <c r="H22" s="138">
        <v>2768815.9</v>
      </c>
      <c r="I22" s="138">
        <v>700000</v>
      </c>
      <c r="J22" s="42">
        <f>681445.5+3710.9+8658.8</f>
        <v>693815.20000000007</v>
      </c>
      <c r="K22" s="87" t="s">
        <v>95</v>
      </c>
      <c r="L22" s="139" t="s">
        <v>261</v>
      </c>
      <c r="O22" s="99"/>
    </row>
    <row r="23" spans="1:15" ht="38.25" customHeight="1">
      <c r="B23" s="136">
        <v>17</v>
      </c>
      <c r="C23" s="74" t="s">
        <v>304</v>
      </c>
      <c r="D23" s="133" t="s">
        <v>305</v>
      </c>
      <c r="E23" s="67">
        <v>2019</v>
      </c>
      <c r="F23" s="54">
        <v>2019</v>
      </c>
      <c r="G23" s="138">
        <v>250000</v>
      </c>
      <c r="H23" s="138">
        <v>242609.1</v>
      </c>
      <c r="I23" s="138">
        <v>250000</v>
      </c>
      <c r="J23" s="42">
        <v>159902.29999999999</v>
      </c>
      <c r="K23" s="87" t="s">
        <v>95</v>
      </c>
      <c r="L23" s="139" t="s">
        <v>303</v>
      </c>
      <c r="O23" s="99"/>
    </row>
    <row r="24" spans="1:15" ht="38.25" customHeight="1">
      <c r="B24" s="136">
        <v>18</v>
      </c>
      <c r="C24" s="74" t="s">
        <v>306</v>
      </c>
      <c r="D24" s="133" t="s">
        <v>308</v>
      </c>
      <c r="E24" s="67">
        <v>2019</v>
      </c>
      <c r="F24" s="54">
        <v>2019</v>
      </c>
      <c r="G24" s="138">
        <v>85000</v>
      </c>
      <c r="H24" s="138">
        <v>72480.7</v>
      </c>
      <c r="I24" s="138">
        <v>85000</v>
      </c>
      <c r="J24" s="42">
        <v>70534.5</v>
      </c>
      <c r="K24" s="87" t="s">
        <v>16</v>
      </c>
      <c r="L24" s="139" t="s">
        <v>307</v>
      </c>
      <c r="O24" s="99"/>
    </row>
    <row r="25" spans="1:15" ht="38.25" customHeight="1">
      <c r="B25" s="136">
        <v>19</v>
      </c>
      <c r="C25" s="134" t="s">
        <v>310</v>
      </c>
      <c r="D25" s="57" t="s">
        <v>311</v>
      </c>
      <c r="E25" s="67">
        <v>2019</v>
      </c>
      <c r="F25" s="54">
        <v>2020</v>
      </c>
      <c r="G25" s="138">
        <v>930000</v>
      </c>
      <c r="H25" s="138">
        <v>900043.5</v>
      </c>
      <c r="I25" s="138">
        <v>400000</v>
      </c>
      <c r="J25" s="42">
        <v>373334.8</v>
      </c>
      <c r="K25" s="87" t="s">
        <v>95</v>
      </c>
      <c r="L25" s="139" t="s">
        <v>309</v>
      </c>
      <c r="O25" s="99"/>
    </row>
    <row r="26" spans="1:15" ht="17.25" customHeight="1">
      <c r="B26" s="136"/>
      <c r="C26" s="67" t="s">
        <v>6</v>
      </c>
      <c r="D26" s="67"/>
      <c r="E26" s="67"/>
      <c r="F26" s="137"/>
      <c r="G26" s="35">
        <f>SUM(G6:G25)</f>
        <v>32704100</v>
      </c>
      <c r="H26" s="35">
        <f t="shared" ref="H26:J26" si="0">SUM(H6:H25)</f>
        <v>29658751.999999996</v>
      </c>
      <c r="I26" s="35">
        <f t="shared" si="0"/>
        <v>18000100</v>
      </c>
      <c r="J26" s="35">
        <f t="shared" si="0"/>
        <v>14389753.000000002</v>
      </c>
      <c r="K26" s="88"/>
      <c r="L26" s="139"/>
    </row>
    <row r="27" spans="1:15" ht="17.25" customHeight="1">
      <c r="B27" s="36"/>
      <c r="C27" s="37"/>
      <c r="D27" s="37"/>
      <c r="E27" s="37"/>
      <c r="F27" s="38"/>
      <c r="G27" s="39"/>
      <c r="H27" s="39"/>
      <c r="I27" s="39"/>
      <c r="J27" s="39"/>
      <c r="K27" s="89"/>
      <c r="L27" s="40"/>
    </row>
    <row r="28" spans="1:15" ht="33.75" customHeight="1">
      <c r="A28" s="160" t="s">
        <v>14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</row>
    <row r="29" spans="1:15" ht="33.75" customHeight="1">
      <c r="J29" s="98"/>
    </row>
    <row r="30" spans="1:15" ht="33.75" customHeight="1">
      <c r="J30" s="62"/>
    </row>
    <row r="31" spans="1:15" ht="33.75" customHeight="1">
      <c r="J31" s="62"/>
    </row>
    <row r="32" spans="1:15" ht="33.75" customHeight="1">
      <c r="J32" s="62"/>
    </row>
    <row r="33" spans="10:10" ht="33.75" customHeight="1">
      <c r="J33" s="98"/>
    </row>
  </sheetData>
  <mergeCells count="16">
    <mergeCell ref="A28:M28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topLeftCell="A3" workbookViewId="0">
      <selection activeCell="L7" sqref="L7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2:14" ht="21.75" customHeight="1">
      <c r="C1" s="161" t="s">
        <v>275</v>
      </c>
      <c r="D1" s="161"/>
      <c r="E1" s="161"/>
      <c r="F1" s="161"/>
      <c r="G1" s="161"/>
      <c r="H1" s="161"/>
      <c r="I1" s="161"/>
      <c r="J1" s="161"/>
      <c r="K1" s="161"/>
      <c r="L1" s="161"/>
    </row>
    <row r="2" spans="2:14" ht="18.75" customHeight="1"/>
    <row r="3" spans="2:14" ht="15.75" customHeight="1">
      <c r="C3" s="44">
        <v>43708</v>
      </c>
      <c r="D3" s="56"/>
      <c r="E3" s="56"/>
      <c r="L3" s="34" t="s">
        <v>7</v>
      </c>
    </row>
    <row r="4" spans="2:14" ht="33.75" customHeight="1">
      <c r="B4" s="162" t="s">
        <v>0</v>
      </c>
      <c r="C4" s="163" t="s">
        <v>1</v>
      </c>
      <c r="D4" s="151" t="s">
        <v>19</v>
      </c>
      <c r="E4" s="151" t="s">
        <v>22</v>
      </c>
      <c r="F4" s="151"/>
      <c r="G4" s="163" t="s">
        <v>5</v>
      </c>
      <c r="H4" s="163" t="s">
        <v>2</v>
      </c>
      <c r="I4" s="163" t="s">
        <v>27</v>
      </c>
      <c r="J4" s="151" t="s">
        <v>15</v>
      </c>
      <c r="K4" s="163" t="s">
        <v>3</v>
      </c>
      <c r="L4" s="163" t="s">
        <v>4</v>
      </c>
    </row>
    <row r="5" spans="2:14" ht="24.75" customHeight="1">
      <c r="B5" s="162"/>
      <c r="C5" s="163"/>
      <c r="D5" s="151"/>
      <c r="E5" s="64" t="s">
        <v>20</v>
      </c>
      <c r="F5" s="64" t="s">
        <v>21</v>
      </c>
      <c r="G5" s="163"/>
      <c r="H5" s="163"/>
      <c r="I5" s="163"/>
      <c r="J5" s="151"/>
      <c r="K5" s="163"/>
      <c r="L5" s="163"/>
    </row>
    <row r="6" spans="2:14" ht="24.75" customHeight="1">
      <c r="B6" s="162">
        <v>1</v>
      </c>
      <c r="C6" s="171" t="s">
        <v>29</v>
      </c>
      <c r="D6" s="67" t="s">
        <v>25</v>
      </c>
      <c r="E6" s="67">
        <v>2018</v>
      </c>
      <c r="F6" s="54">
        <v>2019</v>
      </c>
      <c r="G6" s="170">
        <v>1334113</v>
      </c>
      <c r="H6" s="60">
        <v>1091891.8</v>
      </c>
      <c r="I6" s="70">
        <v>771891.8</v>
      </c>
      <c r="J6" s="71">
        <f>48393+100000+150000+150000+100000+50000+100000</f>
        <v>698393</v>
      </c>
      <c r="K6" s="41" t="s">
        <v>8</v>
      </c>
      <c r="L6" s="67" t="s">
        <v>24</v>
      </c>
      <c r="N6" s="49"/>
    </row>
    <row r="7" spans="2:14" ht="24.75" customHeight="1">
      <c r="B7" s="162"/>
      <c r="C7" s="171"/>
      <c r="D7" s="67" t="s">
        <v>25</v>
      </c>
      <c r="E7" s="67">
        <v>2018</v>
      </c>
      <c r="F7" s="54">
        <v>2019</v>
      </c>
      <c r="G7" s="170"/>
      <c r="H7" s="60">
        <v>242221.2</v>
      </c>
      <c r="I7" s="70">
        <v>112055.2</v>
      </c>
      <c r="J7" s="72">
        <v>112055.2</v>
      </c>
      <c r="K7" s="41" t="s">
        <v>8</v>
      </c>
      <c r="L7" s="67" t="s">
        <v>9</v>
      </c>
      <c r="N7" s="49"/>
    </row>
    <row r="8" spans="2:14" ht="64.5" customHeight="1">
      <c r="B8" s="93">
        <v>2</v>
      </c>
      <c r="C8" s="73" t="s">
        <v>89</v>
      </c>
      <c r="D8" s="67" t="s">
        <v>100</v>
      </c>
      <c r="E8" s="67">
        <v>2019</v>
      </c>
      <c r="F8" s="54">
        <v>2019</v>
      </c>
      <c r="G8" s="92">
        <v>362200</v>
      </c>
      <c r="H8" s="60">
        <v>353330</v>
      </c>
      <c r="I8" s="70">
        <v>362200</v>
      </c>
      <c r="J8" s="71">
        <f>50000+35000+50000+26000+15665</f>
        <v>176665</v>
      </c>
      <c r="K8" s="41" t="s">
        <v>88</v>
      </c>
      <c r="L8" s="67" t="s">
        <v>9</v>
      </c>
      <c r="N8" s="49"/>
    </row>
    <row r="9" spans="2:14" ht="53.25" customHeight="1">
      <c r="B9" s="96">
        <v>3</v>
      </c>
      <c r="C9" s="24" t="s">
        <v>117</v>
      </c>
      <c r="D9" s="67" t="s">
        <v>121</v>
      </c>
      <c r="E9" s="67">
        <v>2019</v>
      </c>
      <c r="F9" s="54">
        <v>2020</v>
      </c>
      <c r="G9" s="97">
        <v>300000</v>
      </c>
      <c r="H9" s="60">
        <v>294233.2</v>
      </c>
      <c r="I9" s="70">
        <v>243878.3</v>
      </c>
      <c r="J9" s="71">
        <f>50000+9750+50000</f>
        <v>109750</v>
      </c>
      <c r="K9" s="41" t="s">
        <v>120</v>
      </c>
      <c r="L9" s="67" t="s">
        <v>119</v>
      </c>
      <c r="N9" s="49"/>
    </row>
    <row r="10" spans="2:14" ht="31.5" customHeight="1">
      <c r="B10" s="96">
        <v>4</v>
      </c>
      <c r="C10" s="24" t="s">
        <v>118</v>
      </c>
      <c r="D10" s="67" t="s">
        <v>122</v>
      </c>
      <c r="E10" s="67">
        <v>2019</v>
      </c>
      <c r="F10" s="54">
        <v>2019</v>
      </c>
      <c r="G10" s="97">
        <v>47500</v>
      </c>
      <c r="H10" s="60">
        <v>47444.3</v>
      </c>
      <c r="I10" s="70">
        <v>47500</v>
      </c>
      <c r="J10" s="71">
        <f>15000+27568.9</f>
        <v>42568.9</v>
      </c>
      <c r="K10" s="41" t="s">
        <v>88</v>
      </c>
      <c r="L10" s="67" t="s">
        <v>12</v>
      </c>
      <c r="N10" s="49"/>
    </row>
    <row r="11" spans="2:14" ht="66.75" customHeight="1">
      <c r="B11" s="136">
        <v>5</v>
      </c>
      <c r="C11" s="134" t="s">
        <v>211</v>
      </c>
      <c r="D11" s="67" t="s">
        <v>212</v>
      </c>
      <c r="E11" s="67">
        <v>2019</v>
      </c>
      <c r="F11" s="54">
        <v>2019</v>
      </c>
      <c r="G11" s="138">
        <v>129000</v>
      </c>
      <c r="H11" s="60">
        <v>128132.2</v>
      </c>
      <c r="I11" s="70">
        <v>129000</v>
      </c>
      <c r="J11" s="71">
        <f>38439.7+25813.7</f>
        <v>64253.399999999994</v>
      </c>
      <c r="K11" s="41" t="s">
        <v>88</v>
      </c>
      <c r="L11" s="67" t="s">
        <v>12</v>
      </c>
      <c r="N11" s="49"/>
    </row>
    <row r="12" spans="2:14" ht="53.25" customHeight="1">
      <c r="B12" s="136">
        <v>6</v>
      </c>
      <c r="C12" s="134" t="s">
        <v>266</v>
      </c>
      <c r="D12" s="67" t="s">
        <v>265</v>
      </c>
      <c r="E12" s="67">
        <v>2019</v>
      </c>
      <c r="F12" s="54">
        <v>2019</v>
      </c>
      <c r="G12" s="138">
        <v>130000</v>
      </c>
      <c r="H12" s="60">
        <v>124950</v>
      </c>
      <c r="I12" s="70">
        <v>130000</v>
      </c>
      <c r="J12" s="71">
        <f>60956.5+57134.4+1500</f>
        <v>119590.9</v>
      </c>
      <c r="K12" s="41" t="s">
        <v>8</v>
      </c>
      <c r="L12" s="67" t="s">
        <v>264</v>
      </c>
      <c r="N12" s="49"/>
    </row>
    <row r="13" spans="2:14" ht="39" customHeight="1">
      <c r="B13" s="136">
        <v>7</v>
      </c>
      <c r="C13" s="135" t="s">
        <v>299</v>
      </c>
      <c r="D13" s="133" t="s">
        <v>300</v>
      </c>
      <c r="E13" s="67">
        <v>2019</v>
      </c>
      <c r="F13" s="54">
        <v>2019</v>
      </c>
      <c r="G13" s="138">
        <v>60000</v>
      </c>
      <c r="H13" s="60">
        <v>60000</v>
      </c>
      <c r="I13" s="70">
        <v>60000</v>
      </c>
      <c r="J13" s="71">
        <v>30000</v>
      </c>
      <c r="K13" s="41" t="s">
        <v>88</v>
      </c>
      <c r="L13" s="67" t="s">
        <v>298</v>
      </c>
      <c r="N13" s="49"/>
    </row>
    <row r="14" spans="2:14" ht="39" customHeight="1">
      <c r="B14" s="136">
        <v>8</v>
      </c>
      <c r="C14" s="134" t="s">
        <v>301</v>
      </c>
      <c r="D14" s="133" t="s">
        <v>302</v>
      </c>
      <c r="E14" s="67">
        <v>2019</v>
      </c>
      <c r="F14" s="54">
        <v>2020</v>
      </c>
      <c r="G14" s="138">
        <v>1200000</v>
      </c>
      <c r="H14" s="60">
        <v>1194194.5</v>
      </c>
      <c r="I14" s="70">
        <v>720000</v>
      </c>
      <c r="J14" s="71">
        <v>200000</v>
      </c>
      <c r="K14" s="41" t="s">
        <v>88</v>
      </c>
      <c r="L14" s="67" t="s">
        <v>24</v>
      </c>
      <c r="N14" s="49"/>
    </row>
    <row r="15" spans="2:14" ht="27.75" customHeight="1">
      <c r="B15" s="172" t="s">
        <v>6</v>
      </c>
      <c r="C15" s="172"/>
      <c r="D15" s="140"/>
      <c r="E15" s="140"/>
      <c r="F15" s="67"/>
      <c r="G15" s="48">
        <f>SUM(G6:G14)</f>
        <v>3562813</v>
      </c>
      <c r="H15" s="48">
        <f t="shared" ref="H15:J15" si="0">SUM(H6:H14)</f>
        <v>3536397.2</v>
      </c>
      <c r="I15" s="48">
        <f t="shared" si="0"/>
        <v>2576525.2999999998</v>
      </c>
      <c r="J15" s="48">
        <f t="shared" si="0"/>
        <v>1553276.3999999997</v>
      </c>
      <c r="K15" s="67"/>
      <c r="L15" s="67"/>
    </row>
    <row r="16" spans="2:14" ht="33.75" customHeight="1">
      <c r="J16" s="46"/>
    </row>
    <row r="17" spans="1:13" ht="33.75" customHeight="1">
      <c r="A17" s="160" t="s">
        <v>10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</row>
    <row r="18" spans="1:13" ht="33.75" customHeight="1">
      <c r="J18" s="46"/>
    </row>
    <row r="19" spans="1:13" ht="33.75" customHeight="1">
      <c r="J19" s="46"/>
    </row>
    <row r="20" spans="1:13" ht="33.75" customHeight="1">
      <c r="J20" s="46"/>
    </row>
  </sheetData>
  <mergeCells count="16">
    <mergeCell ref="A17:M17"/>
    <mergeCell ref="G6:G7"/>
    <mergeCell ref="C6:C7"/>
    <mergeCell ref="B6:B7"/>
    <mergeCell ref="B15:C15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Q9" sqref="Q9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7" width="11.140625" style="11" customWidth="1"/>
    <col min="8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49" t="s">
        <v>276</v>
      </c>
      <c r="D1" s="149"/>
      <c r="E1" s="149"/>
      <c r="F1" s="149"/>
      <c r="G1" s="149"/>
      <c r="H1" s="149"/>
      <c r="I1" s="149"/>
      <c r="J1" s="149"/>
      <c r="K1" s="149"/>
      <c r="L1" s="149"/>
    </row>
    <row r="2" spans="2:15" ht="18.75" customHeight="1"/>
    <row r="3" spans="2:15" ht="15.75" customHeight="1">
      <c r="C3" s="44">
        <v>43708</v>
      </c>
      <c r="D3" s="52"/>
      <c r="E3" s="52"/>
      <c r="L3" s="1" t="s">
        <v>7</v>
      </c>
    </row>
    <row r="4" spans="2:15" ht="33.75" customHeight="1">
      <c r="B4" s="174" t="s">
        <v>0</v>
      </c>
      <c r="C4" s="151" t="s">
        <v>1</v>
      </c>
      <c r="D4" s="151" t="s">
        <v>19</v>
      </c>
      <c r="E4" s="151" t="s">
        <v>22</v>
      </c>
      <c r="F4" s="151"/>
      <c r="G4" s="151" t="s">
        <v>5</v>
      </c>
      <c r="H4" s="151" t="s">
        <v>2</v>
      </c>
      <c r="I4" s="151" t="s">
        <v>28</v>
      </c>
      <c r="J4" s="151" t="s">
        <v>15</v>
      </c>
      <c r="K4" s="151" t="s">
        <v>3</v>
      </c>
      <c r="L4" s="151" t="s">
        <v>4</v>
      </c>
    </row>
    <row r="5" spans="2:15" ht="24.75" customHeight="1">
      <c r="B5" s="174"/>
      <c r="C5" s="151"/>
      <c r="D5" s="151"/>
      <c r="E5" s="50" t="s">
        <v>20</v>
      </c>
      <c r="F5" s="50" t="s">
        <v>21</v>
      </c>
      <c r="G5" s="151"/>
      <c r="H5" s="151"/>
      <c r="I5" s="151"/>
      <c r="J5" s="151"/>
      <c r="K5" s="151"/>
      <c r="L5" s="151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86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87</v>
      </c>
      <c r="N7" s="18"/>
      <c r="O7" s="18"/>
    </row>
    <row r="8" spans="2:15" ht="31.5" customHeight="1">
      <c r="B8" s="66">
        <v>3</v>
      </c>
      <c r="C8" s="73" t="s">
        <v>111</v>
      </c>
      <c r="D8" s="58" t="s">
        <v>116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4" t="s">
        <v>112</v>
      </c>
      <c r="D9" s="58" t="s">
        <v>115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3" t="s">
        <v>113</v>
      </c>
      <c r="D10" s="58" t="s">
        <v>114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107" t="s">
        <v>204</v>
      </c>
      <c r="D11" s="57" t="s">
        <v>205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95</v>
      </c>
      <c r="L11" s="2" t="s">
        <v>119</v>
      </c>
      <c r="N11" s="18"/>
      <c r="O11" s="18"/>
    </row>
    <row r="12" spans="2:15" ht="31.5" customHeight="1">
      <c r="B12" s="66">
        <v>7</v>
      </c>
      <c r="C12" s="10" t="s">
        <v>206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119</v>
      </c>
      <c r="N12" s="18"/>
      <c r="O12" s="18"/>
    </row>
    <row r="13" spans="2:15" ht="31.5" customHeight="1">
      <c r="B13" s="124">
        <v>8</v>
      </c>
      <c r="C13" s="128" t="s">
        <v>289</v>
      </c>
      <c r="D13" s="57" t="s">
        <v>291</v>
      </c>
      <c r="E13" s="58">
        <v>2019</v>
      </c>
      <c r="F13" s="125">
        <v>2020</v>
      </c>
      <c r="G13" s="15">
        <v>175000</v>
      </c>
      <c r="H13" s="14">
        <v>150792.6</v>
      </c>
      <c r="I13" s="14">
        <v>115000</v>
      </c>
      <c r="J13" s="43">
        <v>1500</v>
      </c>
      <c r="K13" s="59" t="s">
        <v>95</v>
      </c>
      <c r="L13" s="2" t="s">
        <v>290</v>
      </c>
      <c r="N13" s="18"/>
      <c r="O13" s="18"/>
    </row>
    <row r="14" spans="2:15" ht="17.25" customHeight="1">
      <c r="B14" s="29"/>
      <c r="C14" s="4" t="s">
        <v>6</v>
      </c>
      <c r="D14" s="4"/>
      <c r="E14" s="4"/>
      <c r="F14" s="50"/>
      <c r="G14" s="16">
        <f>SUM(G6:G13)</f>
        <v>1069600</v>
      </c>
      <c r="H14" s="16">
        <f t="shared" ref="H14:J14" si="0">SUM(H6:H13)</f>
        <v>606903.9</v>
      </c>
      <c r="I14" s="16">
        <f t="shared" si="0"/>
        <v>613122.9</v>
      </c>
      <c r="J14" s="16">
        <f t="shared" si="0"/>
        <v>461118</v>
      </c>
      <c r="K14" s="3"/>
      <c r="L14" s="2"/>
    </row>
    <row r="15" spans="2:15" ht="17.25" customHeight="1">
      <c r="B15" s="5"/>
      <c r="C15" s="6"/>
      <c r="D15" s="6"/>
      <c r="E15" s="6"/>
      <c r="F15" s="13"/>
      <c r="G15" s="7"/>
      <c r="H15" s="7"/>
      <c r="I15" s="7"/>
      <c r="J15" s="7"/>
      <c r="K15" s="8"/>
      <c r="L15" s="9"/>
    </row>
    <row r="16" spans="2:15" ht="24.75" customHeight="1">
      <c r="J16" s="47"/>
      <c r="K16" s="63"/>
    </row>
    <row r="17" spans="1:13" ht="33.75" customHeight="1">
      <c r="J17" s="47"/>
    </row>
    <row r="18" spans="1:13" ht="33.75" customHeight="1">
      <c r="A18" s="173" t="s">
        <v>10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</row>
  </sheetData>
  <mergeCells count="12">
    <mergeCell ref="A18:M18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3"/>
  <sheetViews>
    <sheetView topLeftCell="A19" workbookViewId="0">
      <selection activeCell="A19" sqref="A1:XFD1048576"/>
    </sheetView>
  </sheetViews>
  <sheetFormatPr defaultRowHeight="12.75"/>
  <cols>
    <col min="1" max="1" width="4.140625" style="12" customWidth="1"/>
    <col min="2" max="2" width="3.85546875" style="7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61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77"/>
      <c r="J4" s="44">
        <v>43708</v>
      </c>
    </row>
    <row r="5" spans="1:10" s="57" customFormat="1" ht="51.7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25.5" customHeight="1">
      <c r="B6" s="177">
        <v>1</v>
      </c>
      <c r="C6" s="179" t="s">
        <v>30</v>
      </c>
      <c r="D6" s="4" t="s">
        <v>50</v>
      </c>
      <c r="E6" s="181">
        <v>1600</v>
      </c>
      <c r="F6" s="181">
        <v>1300</v>
      </c>
      <c r="G6" s="78">
        <v>889</v>
      </c>
      <c r="H6" s="79">
        <v>1</v>
      </c>
      <c r="I6" s="4" t="s">
        <v>59</v>
      </c>
      <c r="J6" s="4" t="s">
        <v>51</v>
      </c>
    </row>
    <row r="7" spans="1:10" s="57" customFormat="1" ht="25.5" customHeight="1">
      <c r="B7" s="178"/>
      <c r="C7" s="180"/>
      <c r="D7" s="4" t="s">
        <v>50</v>
      </c>
      <c r="E7" s="182"/>
      <c r="F7" s="182"/>
      <c r="G7" s="78">
        <v>315.2</v>
      </c>
      <c r="H7" s="79">
        <v>0.7</v>
      </c>
      <c r="I7" s="4" t="s">
        <v>142</v>
      </c>
      <c r="J7" s="4" t="s">
        <v>137</v>
      </c>
    </row>
    <row r="8" spans="1:10" s="57" customFormat="1" ht="30" customHeight="1">
      <c r="B8" s="4">
        <v>2</v>
      </c>
      <c r="C8" s="73" t="s">
        <v>37</v>
      </c>
      <c r="D8" s="4" t="s">
        <v>50</v>
      </c>
      <c r="E8" s="4">
        <v>142.19999999999999</v>
      </c>
      <c r="F8" s="4">
        <v>42.2</v>
      </c>
      <c r="G8" s="4">
        <v>37.5</v>
      </c>
      <c r="H8" s="79">
        <v>1</v>
      </c>
      <c r="I8" s="80" t="s">
        <v>57</v>
      </c>
      <c r="J8" s="4" t="s">
        <v>36</v>
      </c>
    </row>
    <row r="9" spans="1:10" s="57" customFormat="1" ht="38.25">
      <c r="B9" s="4">
        <v>3</v>
      </c>
      <c r="C9" s="74" t="s">
        <v>53</v>
      </c>
      <c r="D9" s="4" t="s">
        <v>50</v>
      </c>
      <c r="E9" s="78">
        <v>3200</v>
      </c>
      <c r="F9" s="78">
        <v>2200</v>
      </c>
      <c r="G9" s="78">
        <v>1400</v>
      </c>
      <c r="H9" s="79">
        <v>1</v>
      </c>
      <c r="I9" s="80" t="s">
        <v>60</v>
      </c>
      <c r="J9" s="4" t="s">
        <v>55</v>
      </c>
    </row>
    <row r="10" spans="1:10" s="57" customFormat="1" ht="38.25">
      <c r="B10" s="4">
        <v>4</v>
      </c>
      <c r="C10" s="74" t="s">
        <v>54</v>
      </c>
      <c r="D10" s="4" t="s">
        <v>50</v>
      </c>
      <c r="E10" s="78">
        <v>3084.9</v>
      </c>
      <c r="F10" s="78">
        <v>2484.9</v>
      </c>
      <c r="G10" s="78">
        <v>1976.4</v>
      </c>
      <c r="H10" s="79">
        <v>1</v>
      </c>
      <c r="I10" s="81" t="s">
        <v>62</v>
      </c>
      <c r="J10" s="4" t="s">
        <v>55</v>
      </c>
    </row>
    <row r="11" spans="1:10" s="57" customFormat="1" ht="25.5">
      <c r="B11" s="4">
        <v>5</v>
      </c>
      <c r="C11" s="74" t="s">
        <v>56</v>
      </c>
      <c r="D11" s="4" t="s">
        <v>50</v>
      </c>
      <c r="E11" s="78">
        <v>962.5</v>
      </c>
      <c r="F11" s="78">
        <v>512.5</v>
      </c>
      <c r="G11" s="78">
        <v>510</v>
      </c>
      <c r="H11" s="79">
        <v>1</v>
      </c>
      <c r="I11" s="4" t="s">
        <v>58</v>
      </c>
      <c r="J11" s="4" t="s">
        <v>55</v>
      </c>
    </row>
    <row r="12" spans="1:10" s="57" customFormat="1" ht="25.5">
      <c r="B12" s="4">
        <v>6</v>
      </c>
      <c r="C12" s="95" t="s">
        <v>96</v>
      </c>
      <c r="D12" s="4" t="s">
        <v>50</v>
      </c>
      <c r="E12" s="78">
        <v>2700</v>
      </c>
      <c r="F12" s="78">
        <v>2000</v>
      </c>
      <c r="G12" s="78">
        <v>1467.1</v>
      </c>
      <c r="H12" s="79">
        <v>0.75</v>
      </c>
      <c r="I12" s="80" t="s">
        <v>110</v>
      </c>
      <c r="J12" s="67" t="s">
        <v>97</v>
      </c>
    </row>
    <row r="13" spans="1:10" s="57" customFormat="1" ht="28.5" customHeight="1">
      <c r="B13" s="4">
        <v>7</v>
      </c>
      <c r="C13" s="76" t="s">
        <v>136</v>
      </c>
      <c r="D13" s="4" t="s">
        <v>140</v>
      </c>
      <c r="E13" s="78">
        <v>1161</v>
      </c>
      <c r="F13" s="78">
        <v>500</v>
      </c>
      <c r="G13" s="78">
        <v>500</v>
      </c>
      <c r="H13" s="79">
        <v>0.3</v>
      </c>
      <c r="I13" s="80" t="s">
        <v>141</v>
      </c>
      <c r="J13" s="67" t="s">
        <v>128</v>
      </c>
    </row>
    <row r="14" spans="1:10" s="57" customFormat="1" ht="28.5" customHeight="1">
      <c r="B14" s="4">
        <v>8</v>
      </c>
      <c r="C14" s="76" t="s">
        <v>145</v>
      </c>
      <c r="D14" s="4" t="s">
        <v>222</v>
      </c>
      <c r="E14" s="78">
        <v>1000</v>
      </c>
      <c r="F14" s="78">
        <v>1000</v>
      </c>
      <c r="G14" s="78">
        <v>261.39999999999998</v>
      </c>
      <c r="H14" s="79">
        <v>1</v>
      </c>
      <c r="I14" s="80" t="s">
        <v>223</v>
      </c>
      <c r="J14" s="105" t="s">
        <v>143</v>
      </c>
    </row>
    <row r="15" spans="1:10" s="57" customFormat="1" ht="28.5" customHeight="1">
      <c r="B15" s="4">
        <v>9</v>
      </c>
      <c r="C15" s="76" t="s">
        <v>207</v>
      </c>
      <c r="D15" s="4" t="s">
        <v>222</v>
      </c>
      <c r="E15" s="78">
        <v>27</v>
      </c>
      <c r="F15" s="78">
        <v>27</v>
      </c>
      <c r="G15" s="78">
        <v>27</v>
      </c>
      <c r="H15" s="79">
        <v>1</v>
      </c>
      <c r="I15" s="80" t="s">
        <v>224</v>
      </c>
      <c r="J15" s="105" t="s">
        <v>147</v>
      </c>
    </row>
    <row r="16" spans="1:10" s="57" customFormat="1" ht="28.5" customHeight="1">
      <c r="B16" s="4">
        <v>10</v>
      </c>
      <c r="C16" s="108" t="s">
        <v>209</v>
      </c>
      <c r="D16" s="4" t="s">
        <v>222</v>
      </c>
      <c r="E16" s="78">
        <v>32.6</v>
      </c>
      <c r="F16" s="78">
        <v>32.6</v>
      </c>
      <c r="G16" s="78">
        <v>31.8</v>
      </c>
      <c r="H16" s="79">
        <v>1</v>
      </c>
      <c r="I16" s="80" t="s">
        <v>225</v>
      </c>
      <c r="J16" s="105" t="s">
        <v>208</v>
      </c>
    </row>
    <row r="17" spans="1:10" s="57" customFormat="1" ht="28.5" customHeight="1">
      <c r="B17" s="120">
        <v>11</v>
      </c>
      <c r="C17" s="74" t="s">
        <v>248</v>
      </c>
      <c r="D17" s="120" t="s">
        <v>222</v>
      </c>
      <c r="E17" s="122">
        <v>962.5</v>
      </c>
      <c r="F17" s="122">
        <v>962.5</v>
      </c>
      <c r="G17" s="42">
        <v>962.3</v>
      </c>
      <c r="H17" s="79">
        <v>1</v>
      </c>
      <c r="I17" s="80" t="s">
        <v>270</v>
      </c>
      <c r="J17" s="123" t="s">
        <v>55</v>
      </c>
    </row>
    <row r="18" spans="1:10" s="57" customFormat="1" ht="28.5" customHeight="1">
      <c r="B18" s="120">
        <v>12</v>
      </c>
      <c r="C18" s="74" t="s">
        <v>251</v>
      </c>
      <c r="D18" s="120" t="s">
        <v>222</v>
      </c>
      <c r="E18" s="122">
        <v>5863</v>
      </c>
      <c r="F18" s="122">
        <v>3300</v>
      </c>
      <c r="G18" s="42">
        <v>2637.3</v>
      </c>
      <c r="H18" s="79">
        <v>0.5</v>
      </c>
      <c r="I18" s="80" t="s">
        <v>271</v>
      </c>
      <c r="J18" s="123" t="s">
        <v>250</v>
      </c>
    </row>
    <row r="19" spans="1:10" s="57" customFormat="1" ht="28.5" customHeight="1">
      <c r="B19" s="120">
        <v>13</v>
      </c>
      <c r="C19" s="75" t="s">
        <v>253</v>
      </c>
      <c r="D19" s="120" t="s">
        <v>222</v>
      </c>
      <c r="E19" s="122">
        <v>203.4</v>
      </c>
      <c r="F19" s="122">
        <v>203.4</v>
      </c>
      <c r="G19" s="42">
        <v>93.6</v>
      </c>
      <c r="H19" s="79">
        <v>0.5</v>
      </c>
      <c r="I19" s="80" t="s">
        <v>272</v>
      </c>
      <c r="J19" s="123" t="s">
        <v>137</v>
      </c>
    </row>
    <row r="20" spans="1:10" s="57" customFormat="1" ht="39" customHeight="1">
      <c r="B20" s="120">
        <v>14</v>
      </c>
      <c r="C20" s="74" t="s">
        <v>256</v>
      </c>
      <c r="D20" s="121" t="s">
        <v>140</v>
      </c>
      <c r="E20" s="122">
        <v>3000</v>
      </c>
      <c r="F20" s="122">
        <v>1000</v>
      </c>
      <c r="G20" s="42">
        <v>991.2</v>
      </c>
      <c r="H20" s="86">
        <v>0.5</v>
      </c>
      <c r="I20" s="81" t="s">
        <v>267</v>
      </c>
      <c r="J20" s="67" t="s">
        <v>255</v>
      </c>
    </row>
    <row r="21" spans="1:10" s="57" customFormat="1" ht="39" customHeight="1">
      <c r="B21" s="120">
        <v>15</v>
      </c>
      <c r="C21" s="74" t="s">
        <v>258</v>
      </c>
      <c r="D21" s="121" t="s">
        <v>140</v>
      </c>
      <c r="E21" s="122">
        <v>4700</v>
      </c>
      <c r="F21" s="122">
        <v>1000</v>
      </c>
      <c r="G21" s="42">
        <v>992.4</v>
      </c>
      <c r="H21" s="86">
        <v>0.5</v>
      </c>
      <c r="I21" s="81" t="s">
        <v>268</v>
      </c>
      <c r="J21" s="67" t="s">
        <v>260</v>
      </c>
    </row>
    <row r="22" spans="1:10" s="57" customFormat="1" ht="39" customHeight="1">
      <c r="B22" s="120">
        <v>16</v>
      </c>
      <c r="C22" s="74" t="s">
        <v>262</v>
      </c>
      <c r="D22" s="121" t="s">
        <v>140</v>
      </c>
      <c r="E22" s="122">
        <v>2800</v>
      </c>
      <c r="F22" s="122">
        <v>700</v>
      </c>
      <c r="G22" s="42">
        <v>693.8</v>
      </c>
      <c r="H22" s="86">
        <v>0.5</v>
      </c>
      <c r="I22" s="81" t="s">
        <v>269</v>
      </c>
      <c r="J22" s="67" t="s">
        <v>261</v>
      </c>
    </row>
    <row r="23" spans="1:10" s="57" customFormat="1" ht="39" customHeight="1">
      <c r="B23" s="141">
        <v>17</v>
      </c>
      <c r="C23" s="74" t="s">
        <v>304</v>
      </c>
      <c r="D23" s="143" t="s">
        <v>222</v>
      </c>
      <c r="E23" s="142">
        <v>250</v>
      </c>
      <c r="F23" s="142">
        <v>250</v>
      </c>
      <c r="G23" s="42">
        <v>159.9</v>
      </c>
      <c r="H23" s="86">
        <v>1</v>
      </c>
      <c r="I23" s="81" t="s">
        <v>313</v>
      </c>
      <c r="J23" s="147" t="s">
        <v>303</v>
      </c>
    </row>
    <row r="24" spans="1:10" s="57" customFormat="1" ht="39" customHeight="1">
      <c r="B24" s="141">
        <v>18</v>
      </c>
      <c r="C24" s="74" t="s">
        <v>306</v>
      </c>
      <c r="D24" s="143" t="s">
        <v>222</v>
      </c>
      <c r="E24" s="142">
        <v>85</v>
      </c>
      <c r="F24" s="142">
        <v>85</v>
      </c>
      <c r="G24" s="42">
        <v>70.5</v>
      </c>
      <c r="H24" s="86">
        <v>1</v>
      </c>
      <c r="I24" s="81" t="s">
        <v>314</v>
      </c>
      <c r="J24" s="147" t="s">
        <v>307</v>
      </c>
    </row>
    <row r="25" spans="1:10" s="57" customFormat="1" ht="39" customHeight="1">
      <c r="B25" s="141">
        <v>19</v>
      </c>
      <c r="C25" s="144" t="s">
        <v>310</v>
      </c>
      <c r="D25" s="145" t="s">
        <v>140</v>
      </c>
      <c r="E25" s="142">
        <v>930</v>
      </c>
      <c r="F25" s="142">
        <v>400</v>
      </c>
      <c r="G25" s="42">
        <v>373.3</v>
      </c>
      <c r="H25" s="86">
        <v>0.5</v>
      </c>
      <c r="I25" s="81" t="s">
        <v>312</v>
      </c>
      <c r="J25" s="147" t="s">
        <v>309</v>
      </c>
    </row>
    <row r="26" spans="1:10" s="82" customFormat="1" ht="20.25" customHeight="1">
      <c r="B26" s="83"/>
      <c r="C26" s="83" t="s">
        <v>6</v>
      </c>
      <c r="D26" s="83"/>
      <c r="E26" s="84">
        <f>SUM(E6:E25)</f>
        <v>32704.100000000002</v>
      </c>
      <c r="F26" s="84">
        <f t="shared" ref="F26:G26" si="0">SUM(F6:F25)</f>
        <v>18000.099999999999</v>
      </c>
      <c r="G26" s="84">
        <f t="shared" si="0"/>
        <v>14389.699999999999</v>
      </c>
      <c r="H26" s="83"/>
      <c r="I26" s="83"/>
      <c r="J26" s="83"/>
    </row>
    <row r="27" spans="1:10" s="57" customFormat="1"/>
    <row r="28" spans="1:10" s="57" customFormat="1"/>
    <row r="29" spans="1:10" s="57" customFormat="1"/>
    <row r="30" spans="1:10" s="57" customFormat="1" ht="17.25" customHeight="1">
      <c r="A30" s="91"/>
      <c r="B30" s="176" t="s">
        <v>77</v>
      </c>
      <c r="C30" s="176"/>
      <c r="D30" s="176"/>
      <c r="E30" s="176"/>
      <c r="F30" s="176"/>
      <c r="G30" s="176"/>
      <c r="H30" s="176"/>
      <c r="I30" s="176"/>
      <c r="J30" s="91"/>
    </row>
    <row r="31" spans="1:10" s="77" customFormat="1"/>
    <row r="32" spans="1:10" s="77" customFormat="1"/>
    <row r="33" s="77" customFormat="1"/>
  </sheetData>
  <mergeCells count="7">
    <mergeCell ref="A1:J1"/>
    <mergeCell ref="A2:J2"/>
    <mergeCell ref="B30:I30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7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63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77"/>
      <c r="J4" s="44">
        <v>43708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6" customHeight="1">
      <c r="B6" s="177">
        <v>1</v>
      </c>
      <c r="C6" s="179" t="s">
        <v>30</v>
      </c>
      <c r="D6" s="4" t="s">
        <v>50</v>
      </c>
      <c r="E6" s="181">
        <v>1600</v>
      </c>
      <c r="F6" s="181">
        <v>1300</v>
      </c>
      <c r="G6" s="78">
        <v>889</v>
      </c>
      <c r="H6" s="79">
        <v>1</v>
      </c>
      <c r="I6" s="4" t="s">
        <v>59</v>
      </c>
      <c r="J6" s="4" t="s">
        <v>51</v>
      </c>
    </row>
    <row r="7" spans="1:10" s="51" customFormat="1" ht="36" customHeight="1">
      <c r="B7" s="178"/>
      <c r="C7" s="180"/>
      <c r="D7" s="4" t="s">
        <v>50</v>
      </c>
      <c r="E7" s="182"/>
      <c r="F7" s="182"/>
      <c r="G7" s="78">
        <v>315.2</v>
      </c>
      <c r="H7" s="79">
        <v>0.7</v>
      </c>
      <c r="I7" s="4" t="s">
        <v>142</v>
      </c>
      <c r="J7" s="4" t="s">
        <v>137</v>
      </c>
    </row>
    <row r="8" spans="1:10" s="51" customFormat="1" ht="38.25">
      <c r="B8" s="23">
        <v>2</v>
      </c>
      <c r="C8" s="74" t="s">
        <v>54</v>
      </c>
      <c r="D8" s="23" t="s">
        <v>50</v>
      </c>
      <c r="E8" s="85">
        <v>3084.9</v>
      </c>
      <c r="F8" s="85">
        <v>2484.9</v>
      </c>
      <c r="G8" s="85">
        <v>1976.4</v>
      </c>
      <c r="H8" s="86">
        <v>1</v>
      </c>
      <c r="I8" s="81" t="s">
        <v>62</v>
      </c>
      <c r="J8" s="23" t="s">
        <v>55</v>
      </c>
    </row>
    <row r="9" spans="1:10" s="51" customFormat="1" ht="42.75" customHeight="1">
      <c r="B9" s="121">
        <v>3</v>
      </c>
      <c r="C9" s="74" t="s">
        <v>256</v>
      </c>
      <c r="D9" s="121" t="s">
        <v>140</v>
      </c>
      <c r="E9" s="122">
        <v>3000</v>
      </c>
      <c r="F9" s="122">
        <v>1000</v>
      </c>
      <c r="G9" s="42">
        <v>991.2</v>
      </c>
      <c r="H9" s="86">
        <v>0.5</v>
      </c>
      <c r="I9" s="81" t="s">
        <v>267</v>
      </c>
      <c r="J9" s="67" t="s">
        <v>255</v>
      </c>
    </row>
    <row r="10" spans="1:10" s="51" customFormat="1" ht="42.75" customHeight="1">
      <c r="B10" s="121">
        <v>4</v>
      </c>
      <c r="C10" s="74" t="s">
        <v>258</v>
      </c>
      <c r="D10" s="121" t="s">
        <v>140</v>
      </c>
      <c r="E10" s="122">
        <v>4700</v>
      </c>
      <c r="F10" s="122">
        <v>1000</v>
      </c>
      <c r="G10" s="42">
        <v>992.4</v>
      </c>
      <c r="H10" s="86">
        <v>0.5</v>
      </c>
      <c r="I10" s="81" t="s">
        <v>268</v>
      </c>
      <c r="J10" s="67" t="s">
        <v>260</v>
      </c>
    </row>
    <row r="11" spans="1:10" s="51" customFormat="1" ht="42.75" customHeight="1">
      <c r="B11" s="121">
        <v>5</v>
      </c>
      <c r="C11" s="74" t="s">
        <v>262</v>
      </c>
      <c r="D11" s="121" t="s">
        <v>140</v>
      </c>
      <c r="E11" s="122">
        <v>2800</v>
      </c>
      <c r="F11" s="122">
        <v>700</v>
      </c>
      <c r="G11" s="42">
        <v>693.8</v>
      </c>
      <c r="H11" s="86">
        <v>0.5</v>
      </c>
      <c r="I11" s="81" t="s">
        <v>269</v>
      </c>
      <c r="J11" s="67" t="s">
        <v>261</v>
      </c>
    </row>
    <row r="12" spans="1:10" s="51" customFormat="1" ht="33.75" customHeight="1">
      <c r="B12" s="145">
        <v>6</v>
      </c>
      <c r="C12" s="74" t="s">
        <v>306</v>
      </c>
      <c r="D12" s="143" t="s">
        <v>222</v>
      </c>
      <c r="E12" s="146">
        <v>85</v>
      </c>
      <c r="F12" s="146">
        <v>85</v>
      </c>
      <c r="G12" s="42">
        <v>70.5</v>
      </c>
      <c r="H12" s="86">
        <v>1</v>
      </c>
      <c r="I12" s="81" t="s">
        <v>314</v>
      </c>
      <c r="J12" s="147" t="s">
        <v>307</v>
      </c>
    </row>
    <row r="13" spans="1:10" s="82" customFormat="1" ht="25.5" customHeight="1">
      <c r="B13" s="83"/>
      <c r="C13" s="83" t="s">
        <v>6</v>
      </c>
      <c r="D13" s="83"/>
      <c r="E13" s="84">
        <f>SUM(E6:E12)</f>
        <v>15269.9</v>
      </c>
      <c r="F13" s="84">
        <f>SUM(F6:F12)</f>
        <v>6569.9</v>
      </c>
      <c r="G13" s="84">
        <f>SUM(G6:G12)</f>
        <v>5928.5</v>
      </c>
      <c r="H13" s="83"/>
      <c r="I13" s="83"/>
      <c r="J13" s="83"/>
    </row>
    <row r="14" spans="1:10" s="57" customFormat="1"/>
    <row r="15" spans="1:10" s="57" customFormat="1"/>
    <row r="16" spans="1:10" s="57" customFormat="1"/>
    <row r="17" spans="2:9" s="57" customFormat="1"/>
    <row r="18" spans="2:9" s="57" customFormat="1"/>
    <row r="19" spans="2:9" s="57" customFormat="1"/>
    <row r="20" spans="2:9" s="57" customFormat="1">
      <c r="B20" s="176" t="s">
        <v>77</v>
      </c>
      <c r="C20" s="176"/>
      <c r="D20" s="176"/>
      <c r="E20" s="176"/>
      <c r="F20" s="176"/>
      <c r="G20" s="176"/>
      <c r="H20" s="176"/>
      <c r="I20" s="176"/>
    </row>
    <row r="21" spans="2:9" s="77" customFormat="1"/>
    <row r="22" spans="2:9" s="77" customFormat="1"/>
    <row r="23" spans="2:9" s="77" customFormat="1"/>
  </sheetData>
  <mergeCells count="7">
    <mergeCell ref="A1:J1"/>
    <mergeCell ref="A2:J2"/>
    <mergeCell ref="B20:I20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7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64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77"/>
      <c r="J4" s="44">
        <v>43708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4" t="s">
        <v>53</v>
      </c>
      <c r="D6" s="23" t="s">
        <v>50</v>
      </c>
      <c r="E6" s="85">
        <v>3200</v>
      </c>
      <c r="F6" s="85">
        <v>2200</v>
      </c>
      <c r="G6" s="85">
        <v>1400</v>
      </c>
      <c r="H6" s="86">
        <v>1</v>
      </c>
      <c r="I6" s="81" t="s">
        <v>60</v>
      </c>
      <c r="J6" s="23" t="s">
        <v>55</v>
      </c>
    </row>
    <row r="7" spans="1:10" s="82" customFormat="1" ht="25.5" customHeight="1">
      <c r="B7" s="83"/>
      <c r="C7" s="83" t="s">
        <v>6</v>
      </c>
      <c r="D7" s="83"/>
      <c r="E7" s="84">
        <f>SUM(E6:E6)</f>
        <v>3200</v>
      </c>
      <c r="F7" s="84">
        <f>SUM(F6:F6)</f>
        <v>2200</v>
      </c>
      <c r="G7" s="84">
        <f>SUM(G6:G6)</f>
        <v>1400</v>
      </c>
      <c r="H7" s="83"/>
      <c r="I7" s="83"/>
      <c r="J7" s="83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76" t="s">
        <v>77</v>
      </c>
      <c r="C14" s="176"/>
      <c r="D14" s="176"/>
      <c r="E14" s="176"/>
      <c r="F14" s="176"/>
      <c r="G14" s="176"/>
      <c r="H14" s="176"/>
      <c r="I14" s="176"/>
    </row>
    <row r="15" spans="1:10" s="77" customFormat="1"/>
    <row r="16" spans="1:10" s="77" customFormat="1"/>
    <row r="17" s="77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5"/>
  <sheetViews>
    <sheetView topLeftCell="A4" workbookViewId="0">
      <selection activeCell="A4" sqref="A1:XFD1048576"/>
    </sheetView>
  </sheetViews>
  <sheetFormatPr defaultRowHeight="12.75"/>
  <cols>
    <col min="1" max="1" width="4.140625" style="12" customWidth="1"/>
    <col min="2" max="2" width="3.85546875" style="7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65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77"/>
      <c r="J4" s="44">
        <v>43708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3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86">
        <v>1</v>
      </c>
      <c r="I6" s="81" t="s">
        <v>57</v>
      </c>
      <c r="J6" s="23" t="s">
        <v>36</v>
      </c>
    </row>
    <row r="7" spans="1:10" s="51" customFormat="1" ht="25.5">
      <c r="B7" s="23">
        <v>2</v>
      </c>
      <c r="C7" s="74" t="s">
        <v>56</v>
      </c>
      <c r="D7" s="23" t="s">
        <v>50</v>
      </c>
      <c r="E7" s="85">
        <v>962.5</v>
      </c>
      <c r="F7" s="85">
        <v>512.5</v>
      </c>
      <c r="G7" s="85">
        <v>510</v>
      </c>
      <c r="H7" s="86">
        <v>1</v>
      </c>
      <c r="I7" s="23" t="s">
        <v>58</v>
      </c>
      <c r="J7" s="23" t="s">
        <v>55</v>
      </c>
    </row>
    <row r="8" spans="1:10" s="51" customFormat="1" ht="25.5">
      <c r="B8" s="23">
        <v>3</v>
      </c>
      <c r="C8" s="95" t="s">
        <v>96</v>
      </c>
      <c r="D8" s="4" t="s">
        <v>50</v>
      </c>
      <c r="E8" s="78">
        <v>2700</v>
      </c>
      <c r="F8" s="78">
        <v>2000</v>
      </c>
      <c r="G8" s="78">
        <v>1467.1</v>
      </c>
      <c r="H8" s="79">
        <v>0.75</v>
      </c>
      <c r="I8" s="80" t="s">
        <v>110</v>
      </c>
      <c r="J8" s="67" t="s">
        <v>97</v>
      </c>
    </row>
    <row r="9" spans="1:10" s="51" customFormat="1" ht="25.5">
      <c r="B9" s="23">
        <v>4</v>
      </c>
      <c r="C9" s="76" t="s">
        <v>136</v>
      </c>
      <c r="D9" s="4" t="s">
        <v>140</v>
      </c>
      <c r="E9" s="78">
        <v>1161</v>
      </c>
      <c r="F9" s="78">
        <v>500</v>
      </c>
      <c r="G9" s="78">
        <v>500</v>
      </c>
      <c r="H9" s="79">
        <v>0.3</v>
      </c>
      <c r="I9" s="80" t="s">
        <v>141</v>
      </c>
      <c r="J9" s="67" t="s">
        <v>128</v>
      </c>
    </row>
    <row r="10" spans="1:10" s="51" customFormat="1" ht="39.75" customHeight="1">
      <c r="B10" s="23">
        <v>5</v>
      </c>
      <c r="C10" s="108" t="s">
        <v>209</v>
      </c>
      <c r="D10" s="4" t="s">
        <v>222</v>
      </c>
      <c r="E10" s="78">
        <v>32.6</v>
      </c>
      <c r="F10" s="78">
        <v>32.6</v>
      </c>
      <c r="G10" s="85">
        <v>31.8</v>
      </c>
      <c r="H10" s="79">
        <v>1</v>
      </c>
      <c r="I10" s="80" t="s">
        <v>225</v>
      </c>
      <c r="J10" s="105" t="s">
        <v>208</v>
      </c>
    </row>
    <row r="11" spans="1:10" s="51" customFormat="1" ht="39.75" customHeight="1">
      <c r="B11" s="121">
        <v>6</v>
      </c>
      <c r="C11" s="74" t="s">
        <v>248</v>
      </c>
      <c r="D11" s="120" t="s">
        <v>222</v>
      </c>
      <c r="E11" s="122">
        <v>962.5</v>
      </c>
      <c r="F11" s="122">
        <v>962.5</v>
      </c>
      <c r="G11" s="42">
        <v>962.3</v>
      </c>
      <c r="H11" s="79">
        <v>1</v>
      </c>
      <c r="I11" s="80" t="s">
        <v>270</v>
      </c>
      <c r="J11" s="123" t="s">
        <v>55</v>
      </c>
    </row>
    <row r="12" spans="1:10" s="51" customFormat="1" ht="39.75" customHeight="1">
      <c r="B12" s="121">
        <v>7</v>
      </c>
      <c r="C12" s="74" t="s">
        <v>251</v>
      </c>
      <c r="D12" s="120" t="s">
        <v>222</v>
      </c>
      <c r="E12" s="122">
        <v>5863</v>
      </c>
      <c r="F12" s="122">
        <v>3300</v>
      </c>
      <c r="G12" s="42">
        <v>2637.3</v>
      </c>
      <c r="H12" s="79">
        <v>0.5</v>
      </c>
      <c r="I12" s="80" t="s">
        <v>271</v>
      </c>
      <c r="J12" s="123" t="s">
        <v>250</v>
      </c>
    </row>
    <row r="13" spans="1:10" s="51" customFormat="1" ht="33.75" customHeight="1">
      <c r="B13" s="121">
        <v>8</v>
      </c>
      <c r="C13" s="75" t="s">
        <v>253</v>
      </c>
      <c r="D13" s="120" t="s">
        <v>222</v>
      </c>
      <c r="E13" s="122">
        <v>203.4</v>
      </c>
      <c r="F13" s="122">
        <v>203.4</v>
      </c>
      <c r="G13" s="42">
        <v>93.6</v>
      </c>
      <c r="H13" s="79">
        <v>0.5</v>
      </c>
      <c r="I13" s="80" t="s">
        <v>272</v>
      </c>
      <c r="J13" s="123" t="s">
        <v>137</v>
      </c>
    </row>
    <row r="14" spans="1:10" s="51" customFormat="1" ht="33.75" customHeight="1">
      <c r="B14" s="145">
        <v>9</v>
      </c>
      <c r="C14" s="144" t="s">
        <v>310</v>
      </c>
      <c r="D14" s="145" t="s">
        <v>140</v>
      </c>
      <c r="E14" s="146">
        <v>930</v>
      </c>
      <c r="F14" s="146">
        <v>400</v>
      </c>
      <c r="G14" s="42">
        <v>373.3</v>
      </c>
      <c r="H14" s="86">
        <v>0.5</v>
      </c>
      <c r="I14" s="81" t="s">
        <v>312</v>
      </c>
      <c r="J14" s="147" t="s">
        <v>309</v>
      </c>
    </row>
    <row r="15" spans="1:10" s="82" customFormat="1" ht="25.5" customHeight="1">
      <c r="B15" s="83"/>
      <c r="C15" s="83" t="s">
        <v>6</v>
      </c>
      <c r="D15" s="83"/>
      <c r="E15" s="84">
        <f>SUM(E6:E14)</f>
        <v>12957.199999999999</v>
      </c>
      <c r="F15" s="84">
        <f t="shared" ref="F15:G15" si="0">SUM(F6:F14)</f>
        <v>7953.1999999999989</v>
      </c>
      <c r="G15" s="84">
        <f t="shared" si="0"/>
        <v>6612.9000000000005</v>
      </c>
      <c r="H15" s="83"/>
      <c r="I15" s="83"/>
      <c r="J15" s="83"/>
    </row>
    <row r="16" spans="1:10" s="57" customFormat="1"/>
    <row r="17" spans="2:9" s="57" customFormat="1"/>
    <row r="18" spans="2:9" s="57" customFormat="1">
      <c r="H18" s="100"/>
    </row>
    <row r="19" spans="2:9" s="57" customFormat="1"/>
    <row r="20" spans="2:9" s="57" customFormat="1"/>
    <row r="21" spans="2:9" s="57" customFormat="1"/>
    <row r="22" spans="2:9" s="57" customFormat="1"/>
    <row r="23" spans="2:9" s="77" customFormat="1">
      <c r="B23" s="176" t="s">
        <v>77</v>
      </c>
      <c r="C23" s="176"/>
      <c r="D23" s="176"/>
      <c r="E23" s="176"/>
      <c r="F23" s="176"/>
      <c r="G23" s="176"/>
      <c r="H23" s="176"/>
      <c r="I23" s="176"/>
    </row>
    <row r="24" spans="2:9" s="77" customFormat="1"/>
    <row r="25" spans="2:9" s="77" customFormat="1"/>
  </sheetData>
  <mergeCells count="3">
    <mergeCell ref="A1:J1"/>
    <mergeCell ref="A2:J2"/>
    <mergeCell ref="B23:I23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106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226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106"/>
      <c r="J4" s="44">
        <v>43708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6" t="s">
        <v>145</v>
      </c>
      <c r="D6" s="4" t="s">
        <v>222</v>
      </c>
      <c r="E6" s="78">
        <v>1000</v>
      </c>
      <c r="F6" s="78">
        <v>1000</v>
      </c>
      <c r="G6" s="78">
        <v>261.39999999999998</v>
      </c>
      <c r="H6" s="79">
        <v>1</v>
      </c>
      <c r="I6" s="80" t="s">
        <v>223</v>
      </c>
      <c r="J6" s="105" t="s">
        <v>143</v>
      </c>
    </row>
    <row r="7" spans="1:10" s="82" customFormat="1" ht="25.5" customHeight="1">
      <c r="B7" s="83"/>
      <c r="C7" s="83" t="s">
        <v>6</v>
      </c>
      <c r="D7" s="83"/>
      <c r="E7" s="84">
        <f>SUM(E6:E6)</f>
        <v>1000</v>
      </c>
      <c r="F7" s="84">
        <f>SUM(F6:F6)</f>
        <v>1000</v>
      </c>
      <c r="G7" s="84">
        <f>SUM(G6:G6)</f>
        <v>261.39999999999998</v>
      </c>
      <c r="H7" s="83"/>
      <c r="I7" s="83"/>
      <c r="J7" s="83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76" t="s">
        <v>77</v>
      </c>
      <c r="C14" s="176"/>
      <c r="D14" s="176"/>
      <c r="E14" s="176"/>
      <c r="F14" s="176"/>
      <c r="G14" s="176"/>
      <c r="H14" s="176"/>
      <c r="I14" s="176"/>
    </row>
    <row r="15" spans="1:10" s="106" customFormat="1"/>
    <row r="16" spans="1:10" s="106" customFormat="1"/>
    <row r="17" s="106" customFormat="1"/>
  </sheetData>
  <mergeCells count="3">
    <mergeCell ref="A1:J1"/>
    <mergeCell ref="A2:J2"/>
    <mergeCell ref="B14:I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20" sqref="E20"/>
    </sheetView>
  </sheetViews>
  <sheetFormatPr defaultRowHeight="12.75"/>
  <cols>
    <col min="1" max="1" width="4.140625" style="12" customWidth="1"/>
    <col min="2" max="2" width="3.85546875" style="106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75" t="s">
        <v>227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>
      <c r="A2" s="175" t="s">
        <v>277</v>
      </c>
      <c r="B2" s="175"/>
      <c r="C2" s="175"/>
      <c r="D2" s="175"/>
      <c r="E2" s="175"/>
      <c r="F2" s="175"/>
      <c r="G2" s="175"/>
      <c r="H2" s="175"/>
      <c r="I2" s="175"/>
      <c r="J2" s="175"/>
    </row>
    <row r="4" spans="1:10">
      <c r="C4" s="106"/>
      <c r="J4" s="44">
        <v>43708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6" t="s">
        <v>207</v>
      </c>
      <c r="D6" s="4" t="s">
        <v>222</v>
      </c>
      <c r="E6" s="78">
        <v>27</v>
      </c>
      <c r="F6" s="78">
        <v>27</v>
      </c>
      <c r="G6" s="78">
        <v>27</v>
      </c>
      <c r="H6" s="79">
        <v>1</v>
      </c>
      <c r="I6" s="80" t="s">
        <v>224</v>
      </c>
      <c r="J6" s="105" t="s">
        <v>147</v>
      </c>
    </row>
    <row r="7" spans="1:10" s="51" customFormat="1" ht="25.5">
      <c r="B7" s="145">
        <v>2</v>
      </c>
      <c r="C7" s="74" t="s">
        <v>304</v>
      </c>
      <c r="D7" s="143" t="s">
        <v>222</v>
      </c>
      <c r="E7" s="146">
        <v>250</v>
      </c>
      <c r="F7" s="146">
        <v>250</v>
      </c>
      <c r="G7" s="42">
        <v>159.9</v>
      </c>
      <c r="H7" s="86">
        <v>1</v>
      </c>
      <c r="I7" s="81" t="s">
        <v>313</v>
      </c>
      <c r="J7" s="147" t="s">
        <v>303</v>
      </c>
    </row>
    <row r="8" spans="1:10" s="82" customFormat="1" ht="25.5" customHeight="1">
      <c r="B8" s="83"/>
      <c r="C8" s="83" t="s">
        <v>6</v>
      </c>
      <c r="D8" s="83"/>
      <c r="E8" s="84">
        <f>SUM(E6:E7)</f>
        <v>277</v>
      </c>
      <c r="F8" s="84">
        <f t="shared" ref="F8:G8" si="0">SUM(F6:F7)</f>
        <v>277</v>
      </c>
      <c r="G8" s="84">
        <f t="shared" si="0"/>
        <v>186.9</v>
      </c>
      <c r="H8" s="83"/>
      <c r="I8" s="83"/>
      <c r="J8" s="83"/>
    </row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>
      <c r="B15" s="176" t="s">
        <v>77</v>
      </c>
      <c r="C15" s="176"/>
      <c r="D15" s="176"/>
      <c r="E15" s="176"/>
      <c r="F15" s="176"/>
      <c r="G15" s="176"/>
      <c r="H15" s="176"/>
      <c r="I15" s="176"/>
    </row>
    <row r="16" spans="1:10" s="106" customFormat="1"/>
    <row r="17" s="106" customFormat="1"/>
    <row r="18" s="106" customFormat="1"/>
  </sheetData>
  <mergeCells count="3">
    <mergeCell ref="A1:J1"/>
    <mergeCell ref="A2:J2"/>
    <mergeCell ref="B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  <vt:lpstr>ХХААЯ</vt:lpstr>
      <vt:lpstr>ЭМЯ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2019-09-06T00:25:51Z</cp:lastPrinted>
  <dcterms:created xsi:type="dcterms:W3CDTF">2014-11-03T16:21:49Z</dcterms:created>
  <dcterms:modified xsi:type="dcterms:W3CDTF">2019-09-06T01:50:26Z</dcterms:modified>
</cp:coreProperties>
</file>